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28800" windowHeight="11535"/>
  </bookViews>
  <sheets>
    <sheet name="Отчет 9 мес  2025" sheetId="6" r:id="rId1"/>
    <sheet name="План 2025  (2)" sheetId="7" state="hidden" r:id="rId2"/>
    <sheet name="План 2024" sheetId="1" state="hidden" r:id="rId3"/>
    <sheet name="Лист2" sheetId="2" state="hidden" r:id="rId4"/>
    <sheet name="Лист3" sheetId="3" state="hidden" r:id="rId5"/>
  </sheets>
  <externalReferences>
    <externalReference r:id="rId6"/>
  </externalReferences>
  <definedNames>
    <definedName name="_xlnm._FilterDatabase" localSheetId="0" hidden="1">'Отчет 9 мес  2025'!$A$4:$M$697</definedName>
    <definedName name="_xlnm._FilterDatabase" localSheetId="2" hidden="1">'План 2024'!$A$5:$H$681</definedName>
    <definedName name="_xlnm._FilterDatabase" localSheetId="1" hidden="1">'План 2025  (2)'!$B$6:$Q$667</definedName>
    <definedName name="_xlnm.Print_Area" localSheetId="0">'Отчет 9 мес  2025'!$A$1:$I$699</definedName>
    <definedName name="_xlnm.Print_Area" localSheetId="1">'План 2025  (2)'!$A$1:$I$667</definedName>
  </definedNames>
  <calcPr calcId="125725" concurrentCalc="0"/>
</workbook>
</file>

<file path=xl/calcChain.xml><?xml version="1.0" encoding="utf-8"?>
<calcChain xmlns="http://schemas.openxmlformats.org/spreadsheetml/2006/main">
  <c r="I14" i="6"/>
  <c r="I106"/>
  <c r="I9"/>
  <c r="I306"/>
  <c r="I346"/>
  <c r="I364"/>
  <c r="I486"/>
  <c r="I507"/>
  <c r="I521"/>
  <c r="I233"/>
  <c r="I553"/>
  <c r="I581"/>
  <c r="I597"/>
  <c r="I630"/>
  <c r="I642"/>
  <c r="I548"/>
  <c r="I655"/>
  <c r="I692"/>
  <c r="H14"/>
  <c r="H106"/>
  <c r="H9"/>
  <c r="H306"/>
  <c r="H346"/>
  <c r="H364"/>
  <c r="H486"/>
  <c r="H507"/>
  <c r="H521"/>
  <c r="H233"/>
  <c r="H553"/>
  <c r="H581"/>
  <c r="H597"/>
  <c r="H630"/>
  <c r="H642"/>
  <c r="H548"/>
  <c r="H655"/>
  <c r="H692"/>
  <c r="I34"/>
  <c r="I15"/>
  <c r="I41"/>
  <c r="I74"/>
  <c r="I107"/>
  <c r="I137"/>
  <c r="I161"/>
  <c r="I10"/>
  <c r="I239"/>
  <c r="I319"/>
  <c r="I307"/>
  <c r="I347"/>
  <c r="I370"/>
  <c r="I379"/>
  <c r="I365"/>
  <c r="I492"/>
  <c r="I487"/>
  <c r="I513"/>
  <c r="I508"/>
  <c r="I522"/>
  <c r="I234"/>
  <c r="I554"/>
  <c r="I582"/>
  <c r="I598"/>
  <c r="I636"/>
  <c r="I631"/>
  <c r="I643"/>
  <c r="I549"/>
  <c r="I676"/>
  <c r="I656"/>
  <c r="I693"/>
  <c r="H15"/>
  <c r="H41"/>
  <c r="H74"/>
  <c r="H107"/>
  <c r="H137"/>
  <c r="H161"/>
  <c r="H10"/>
  <c r="H239"/>
  <c r="H307"/>
  <c r="H347"/>
  <c r="H370"/>
  <c r="H379"/>
  <c r="H365"/>
  <c r="H445"/>
  <c r="H492"/>
  <c r="H487"/>
  <c r="H513"/>
  <c r="H508"/>
  <c r="H522"/>
  <c r="H234"/>
  <c r="H554"/>
  <c r="H582"/>
  <c r="H598"/>
  <c r="H636"/>
  <c r="H631"/>
  <c r="H643"/>
  <c r="H549"/>
  <c r="H676"/>
  <c r="H656"/>
  <c r="H693"/>
  <c r="I21"/>
  <c r="I35"/>
  <c r="I16"/>
  <c r="I120"/>
  <c r="I108"/>
  <c r="I162"/>
  <c r="I11"/>
  <c r="I320"/>
  <c r="I308"/>
  <c r="I348"/>
  <c r="I371"/>
  <c r="I380"/>
  <c r="I366"/>
  <c r="I446"/>
  <c r="I469"/>
  <c r="I493"/>
  <c r="I502"/>
  <c r="I488"/>
  <c r="I514"/>
  <c r="I509"/>
  <c r="I523"/>
  <c r="I235"/>
  <c r="I555"/>
  <c r="I588"/>
  <c r="I583"/>
  <c r="I604"/>
  <c r="I599"/>
  <c r="I618"/>
  <c r="I637"/>
  <c r="I632"/>
  <c r="I644"/>
  <c r="I550"/>
  <c r="I672"/>
  <c r="I657"/>
  <c r="I694"/>
  <c r="H35"/>
  <c r="H16"/>
  <c r="H113"/>
  <c r="H120"/>
  <c r="H108"/>
  <c r="H162"/>
  <c r="H11"/>
  <c r="H320"/>
  <c r="H329"/>
  <c r="H308"/>
  <c r="H348"/>
  <c r="H371"/>
  <c r="H380"/>
  <c r="H366"/>
  <c r="H446"/>
  <c r="H469"/>
  <c r="H493"/>
  <c r="H502"/>
  <c r="H488"/>
  <c r="H514"/>
  <c r="H509"/>
  <c r="H523"/>
  <c r="H235"/>
  <c r="H555"/>
  <c r="H588"/>
  <c r="H583"/>
  <c r="H604"/>
  <c r="H599"/>
  <c r="H618"/>
  <c r="H637"/>
  <c r="H632"/>
  <c r="H644"/>
  <c r="H550"/>
  <c r="H672"/>
  <c r="H657"/>
  <c r="H694"/>
  <c r="I109"/>
  <c r="I12"/>
  <c r="I447"/>
  <c r="I236"/>
  <c r="I658"/>
  <c r="I695"/>
  <c r="H109"/>
  <c r="H12"/>
  <c r="H447"/>
  <c r="H236"/>
  <c r="H658"/>
  <c r="H695"/>
  <c r="I8"/>
  <c r="I232"/>
  <c r="I547"/>
  <c r="I654"/>
  <c r="I691"/>
  <c r="H8"/>
  <c r="H232"/>
  <c r="H547"/>
  <c r="H654"/>
  <c r="H691"/>
  <c r="F13"/>
  <c r="I171"/>
  <c r="H171"/>
  <c r="I164"/>
  <c r="H164"/>
  <c r="I159"/>
  <c r="H159"/>
  <c r="I140"/>
  <c r="H140"/>
  <c r="I135"/>
  <c r="H135"/>
  <c r="I128"/>
  <c r="I117"/>
  <c r="H117"/>
  <c r="H105"/>
  <c r="I110"/>
  <c r="H110"/>
  <c r="I105"/>
  <c r="I86"/>
  <c r="H86"/>
  <c r="I72"/>
  <c r="H72"/>
  <c r="I44"/>
  <c r="H44"/>
  <c r="I39"/>
  <c r="H39"/>
  <c r="I32"/>
  <c r="H32"/>
  <c r="I25"/>
  <c r="H25"/>
  <c r="I18"/>
  <c r="H18"/>
  <c r="I13"/>
  <c r="H13"/>
  <c r="I457"/>
  <c r="H457"/>
  <c r="I448"/>
  <c r="I443"/>
  <c r="H448"/>
  <c r="I445"/>
  <c r="I444"/>
  <c r="H444"/>
  <c r="H443"/>
  <c r="H485"/>
  <c r="H520"/>
  <c r="H368"/>
  <c r="I506"/>
  <c r="H646"/>
  <c r="H557"/>
  <c r="H634"/>
  <c r="H669"/>
  <c r="H237"/>
  <c r="H511"/>
  <c r="H629"/>
  <c r="H641"/>
  <c r="I310"/>
  <c r="I249"/>
  <c r="I646"/>
  <c r="H659"/>
  <c r="I659"/>
  <c r="I634"/>
  <c r="I629"/>
  <c r="I641"/>
  <c r="I651" i="7"/>
  <c r="H651"/>
  <c r="I648"/>
  <c r="I646"/>
  <c r="H648"/>
  <c r="H646"/>
  <c r="I641"/>
  <c r="H641"/>
  <c r="I636"/>
  <c r="H636"/>
  <c r="I631"/>
  <c r="H631"/>
  <c r="I630"/>
  <c r="H630"/>
  <c r="I629"/>
  <c r="H629"/>
  <c r="I627"/>
  <c r="H627"/>
  <c r="I617"/>
  <c r="H617"/>
  <c r="I612"/>
  <c r="H612"/>
  <c r="I605"/>
  <c r="H605"/>
  <c r="I598"/>
  <c r="H598"/>
  <c r="I597"/>
  <c r="H597"/>
  <c r="I596"/>
  <c r="H596"/>
  <c r="I595"/>
  <c r="H595"/>
  <c r="I594"/>
  <c r="H594"/>
  <c r="I582"/>
  <c r="H582"/>
  <c r="I581"/>
  <c r="H581"/>
  <c r="I580"/>
  <c r="H580"/>
  <c r="H552"/>
  <c r="H547"/>
  <c r="I579"/>
  <c r="H579"/>
  <c r="I578"/>
  <c r="H578"/>
  <c r="H577"/>
  <c r="I554"/>
  <c r="H554"/>
  <c r="I553"/>
  <c r="H553"/>
  <c r="I552"/>
  <c r="I547"/>
  <c r="I551"/>
  <c r="H551"/>
  <c r="H546"/>
  <c r="I550"/>
  <c r="I545"/>
  <c r="H550"/>
  <c r="I537"/>
  <c r="H537"/>
  <c r="I530"/>
  <c r="H530"/>
  <c r="I523"/>
  <c r="H523"/>
  <c r="I521"/>
  <c r="H521"/>
  <c r="I520"/>
  <c r="H520"/>
  <c r="I519"/>
  <c r="H519"/>
  <c r="I512"/>
  <c r="H512"/>
  <c r="I511"/>
  <c r="H511"/>
  <c r="I507"/>
  <c r="H507"/>
  <c r="I506"/>
  <c r="H506"/>
  <c r="L506"/>
  <c r="I497"/>
  <c r="H497"/>
  <c r="I491"/>
  <c r="H491"/>
  <c r="I490"/>
  <c r="H490"/>
  <c r="I486"/>
  <c r="H486"/>
  <c r="I484"/>
  <c r="H484"/>
  <c r="I476"/>
  <c r="H476"/>
  <c r="I469"/>
  <c r="H469"/>
  <c r="I464"/>
  <c r="H464"/>
  <c r="I455"/>
  <c r="H455"/>
  <c r="I445"/>
  <c r="I234"/>
  <c r="H445"/>
  <c r="I444"/>
  <c r="H444"/>
  <c r="I382"/>
  <c r="H382"/>
  <c r="J379"/>
  <c r="J378"/>
  <c r="I378"/>
  <c r="H378"/>
  <c r="I377"/>
  <c r="H377"/>
  <c r="P369"/>
  <c r="I369"/>
  <c r="H369"/>
  <c r="H364"/>
  <c r="I368"/>
  <c r="H368"/>
  <c r="I362"/>
  <c r="H362"/>
  <c r="I354"/>
  <c r="H354"/>
  <c r="I348"/>
  <c r="H348"/>
  <c r="I346"/>
  <c r="H346"/>
  <c r="I345"/>
  <c r="H345"/>
  <c r="I344"/>
  <c r="H344"/>
  <c r="I327"/>
  <c r="I306"/>
  <c r="H327"/>
  <c r="H324"/>
  <c r="I315"/>
  <c r="H315"/>
  <c r="I308"/>
  <c r="H308"/>
  <c r="I305"/>
  <c r="H305"/>
  <c r="I304"/>
  <c r="I231"/>
  <c r="H304"/>
  <c r="I247"/>
  <c r="H247"/>
  <c r="I237"/>
  <c r="I235"/>
  <c r="H237"/>
  <c r="H235"/>
  <c r="I170"/>
  <c r="H170"/>
  <c r="I163"/>
  <c r="H163"/>
  <c r="I161"/>
  <c r="H161"/>
  <c r="I160"/>
  <c r="I158"/>
  <c r="H160"/>
  <c r="I139"/>
  <c r="H139"/>
  <c r="I136"/>
  <c r="I134"/>
  <c r="H136"/>
  <c r="H134"/>
  <c r="I127"/>
  <c r="H127"/>
  <c r="I116"/>
  <c r="H116"/>
  <c r="I111"/>
  <c r="I106"/>
  <c r="H111"/>
  <c r="H106"/>
  <c r="I108"/>
  <c r="I11"/>
  <c r="H108"/>
  <c r="H11"/>
  <c r="I107"/>
  <c r="H107"/>
  <c r="I105"/>
  <c r="H105"/>
  <c r="I85"/>
  <c r="H85"/>
  <c r="I73"/>
  <c r="I71"/>
  <c r="H73"/>
  <c r="H71"/>
  <c r="I43"/>
  <c r="H43"/>
  <c r="I40"/>
  <c r="I38"/>
  <c r="H40"/>
  <c r="H38"/>
  <c r="I34"/>
  <c r="I15"/>
  <c r="H34"/>
  <c r="H15"/>
  <c r="I33"/>
  <c r="H33"/>
  <c r="H14"/>
  <c r="K14"/>
  <c r="I24"/>
  <c r="H24"/>
  <c r="I17"/>
  <c r="H17"/>
  <c r="I14"/>
  <c r="I13"/>
  <c r="H13"/>
  <c r="I679" i="6"/>
  <c r="I669"/>
  <c r="I664"/>
  <c r="I620"/>
  <c r="I615"/>
  <c r="I608"/>
  <c r="I601"/>
  <c r="I600"/>
  <c r="I585"/>
  <c r="I584"/>
  <c r="I557"/>
  <c r="I556"/>
  <c r="I539"/>
  <c r="I532"/>
  <c r="I525"/>
  <c r="I511"/>
  <c r="I499"/>
  <c r="I478"/>
  <c r="I471"/>
  <c r="I466"/>
  <c r="I384"/>
  <c r="I356"/>
  <c r="I350"/>
  <c r="I326"/>
  <c r="I317"/>
  <c r="I237"/>
  <c r="I31" i="7"/>
  <c r="I104"/>
  <c r="H158"/>
  <c r="I366"/>
  <c r="H488"/>
  <c r="I305" i="6"/>
  <c r="I518" i="7"/>
  <c r="I667"/>
  <c r="I303"/>
  <c r="H31"/>
  <c r="I375"/>
  <c r="I546"/>
  <c r="I10"/>
  <c r="I324"/>
  <c r="I364"/>
  <c r="H518"/>
  <c r="H545"/>
  <c r="H544"/>
  <c r="I441"/>
  <c r="I488"/>
  <c r="I577"/>
  <c r="K106"/>
  <c r="H9"/>
  <c r="I12"/>
  <c r="H104"/>
  <c r="H109"/>
  <c r="H231"/>
  <c r="I544"/>
  <c r="I9"/>
  <c r="H306"/>
  <c r="H233"/>
  <c r="I343"/>
  <c r="H366"/>
  <c r="H441"/>
  <c r="H509"/>
  <c r="H549"/>
  <c r="H593"/>
  <c r="H628"/>
  <c r="H626"/>
  <c r="H12"/>
  <c r="H343"/>
  <c r="I363"/>
  <c r="H375"/>
  <c r="I504"/>
  <c r="I509"/>
  <c r="I549"/>
  <c r="I593"/>
  <c r="I628"/>
  <c r="I626"/>
  <c r="I520" i="6"/>
  <c r="I345"/>
  <c r="I674"/>
  <c r="I377"/>
  <c r="I368"/>
  <c r="I490"/>
  <c r="I580"/>
  <c r="I596"/>
  <c r="I485"/>
  <c r="I552"/>
  <c r="K15" i="7"/>
  <c r="H10"/>
  <c r="H666"/>
  <c r="I361"/>
  <c r="I233"/>
  <c r="H8"/>
  <c r="I109"/>
  <c r="H485"/>
  <c r="H483"/>
  <c r="H504"/>
  <c r="L504"/>
  <c r="I8"/>
  <c r="H234"/>
  <c r="H667"/>
  <c r="H363"/>
  <c r="H232"/>
  <c r="K232"/>
  <c r="I485"/>
  <c r="I232"/>
  <c r="I666"/>
  <c r="I483"/>
  <c r="H303"/>
  <c r="I363" i="6"/>
  <c r="I230" i="7"/>
  <c r="I665"/>
  <c r="K233"/>
  <c r="I664"/>
  <c r="I7"/>
  <c r="I663"/>
  <c r="H230"/>
  <c r="H664"/>
  <c r="H7"/>
  <c r="H665"/>
  <c r="H361"/>
  <c r="J666"/>
  <c r="H663"/>
  <c r="H679" i="6"/>
  <c r="H664"/>
  <c r="H620"/>
  <c r="H615"/>
  <c r="H608"/>
  <c r="H601"/>
  <c r="H600"/>
  <c r="H596"/>
  <c r="H585"/>
  <c r="H584"/>
  <c r="H556"/>
  <c r="H539"/>
  <c r="H532"/>
  <c r="H525"/>
  <c r="H506"/>
  <c r="H499"/>
  <c r="H490"/>
  <c r="H478"/>
  <c r="H471"/>
  <c r="H466"/>
  <c r="H384"/>
  <c r="H356"/>
  <c r="H350"/>
  <c r="H317"/>
  <c r="H310"/>
  <c r="H249"/>
  <c r="H345"/>
  <c r="H305"/>
  <c r="H552"/>
  <c r="H326"/>
  <c r="H377"/>
  <c r="H674"/>
  <c r="H580"/>
  <c r="H363"/>
  <c r="H262" i="1"/>
</calcChain>
</file>

<file path=xl/sharedStrings.xml><?xml version="1.0" encoding="utf-8"?>
<sst xmlns="http://schemas.openxmlformats.org/spreadsheetml/2006/main" count="4429" uniqueCount="756">
  <si>
    <t>Наименование подпрограммы, основного мероприятия, мероприятий, реализуемых в рамках основного мероприятия, контрольного события</t>
  </si>
  <si>
    <t>Ответственный исполнитель</t>
  </si>
  <si>
    <t>Ожидаемый непосредственный результат (краткое описание)</t>
  </si>
  <si>
    <t>Срок начала реализации</t>
  </si>
  <si>
    <t>Срок окончания реализации (дата контрольного события)</t>
  </si>
  <si>
    <t>Ресурсное обеспечение (тыс. руб.)</t>
  </si>
  <si>
    <t>Источники финансирования</t>
  </si>
  <si>
    <t>Сумма</t>
  </si>
  <si>
    <t>Подпрограмма 1 "Развитие дошкольного образования"</t>
  </si>
  <si>
    <t>Начальник Управления дошкольного образования администрации МО ГО "Сыктывкар" Боровкова Н.В.</t>
  </si>
  <si>
    <t>Доступность дошкольного образования для детей в возрасте от двух месяцев до трех лет - 100%. Уровень удовлетворенности населения МО ГО "Сыктывкар" качеством реализации образовательных программ - 89%</t>
  </si>
  <si>
    <t>всего</t>
  </si>
  <si>
    <t>ФБ</t>
  </si>
  <si>
    <t>РБ</t>
  </si>
  <si>
    <t>МБ</t>
  </si>
  <si>
    <t>ВИ</t>
  </si>
  <si>
    <t>Основное мероприятие 1.1.1. Обеспечение деятельности (оказание услуг) муниципальных учреждений (организаций)</t>
  </si>
  <si>
    <t>Заместители начальника Управления дошкольного образования администрации МО ГО "Сыктывкар" Гуторова О.В., Гудырева Т.А.</t>
  </si>
  <si>
    <t>Доля детей в возрасте 1 - 7 лет, получающих дошкольное образование в муниципальных образовательных учреждениях, в общей численности детей в возрасте 1 - 7 лет - 99,5%</t>
  </si>
  <si>
    <t>Мероприятие 1.1.1.1. Обеспечение выполнения муниципальными образовательными организациями муниципальных заданий по реализации основной общеобразовательной программы дошкольного образования</t>
  </si>
  <si>
    <t>Начальник отдела экономического анализа и прогнозирования Управления дошкольного образования администрации МО ГО "Сыктывкар" Тимина И.В.</t>
  </si>
  <si>
    <t>Выполнение муниципального задания в полном объеме всеми муниципальными образовательными организациями</t>
  </si>
  <si>
    <t>Контрольное событие 1</t>
  </si>
  <si>
    <t>Проведен мониторинг выполнения муниципального задания муниципальными образовательными организациями</t>
  </si>
  <si>
    <t>x</t>
  </si>
  <si>
    <t>ежеквартально до 18 числа месяца следующего за отчетным кварталом</t>
  </si>
  <si>
    <t>Мероприятие 1.1.1.2. Оплата муниципальными образовательными организациями платежей по коммунальным услугам (ТКО)</t>
  </si>
  <si>
    <t>Отсутствие просроченной задолженности по оплате коммунальных услуг (ТКО) во всех муниципальных образовательных организациях</t>
  </si>
  <si>
    <t>Контрольное событие 2</t>
  </si>
  <si>
    <t>Проведен мониторинг кредиторской задолженности по оплате муниципальными образовательными организациями расходов по коммунальным услугам (ТКО)</t>
  </si>
  <si>
    <t>Ежемесячно до 10 числа месяца следующего за отчетным месяцем</t>
  </si>
  <si>
    <t>Мероприятие 1.1.1.3. Обеспечение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t>
  </si>
  <si>
    <t>Выполнение муниципального задания в полном объеме иными организациями, функции и полномочия учредителя, которых осуществляет Управление дошкольного образования администрации МО ГО "Сыктывкар"</t>
  </si>
  <si>
    <t>Контрольное событие 3</t>
  </si>
  <si>
    <t>Проведен мониторинг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t>
  </si>
  <si>
    <t>Основное мероприятие 1.1.2. Реализация муниципальными дошкольными организациями и муниципальными общеобразовательными организациями образовательных программ</t>
  </si>
  <si>
    <t>Заместитель начальника Управления дошкольного образования администрации МО ГО "Сыктывкар" Иевлева Т.С.</t>
  </si>
  <si>
    <t>Реализация образовательных программ в полном объеме</t>
  </si>
  <si>
    <t>Мероприятие 1.1.2.1. Организация предоставления общедоступного бесплатного дошкольного образования в муниципальных дошкольных образовательных организациях</t>
  </si>
  <si>
    <t>Начальник отдела развития дошкольного образования Управления дошкольного образования администрации МО ГО "Сыктывкар" Коданева Е.Н.</t>
  </si>
  <si>
    <t>Созданы условия для предоставления муниципальными дошкольными образовательными организациями бесплатного дошкольного образования</t>
  </si>
  <si>
    <t>-</t>
  </si>
  <si>
    <t>Контрольное событие 4</t>
  </si>
  <si>
    <t>Проведен мониторинг соблюдения лицензионных требований и принятых мер по устранению выявленных нарушений в муниципальных дошкольных образовательных организациях</t>
  </si>
  <si>
    <t>Мероприятие 1.1.2.2. Обеспечение соответствия средней заработной платы педагогических работников муниципальных дошкольных образовательных организаций установленному целевому показателю заработной платы в дошкольных образовательных организациях</t>
  </si>
  <si>
    <t>Достижение целевого показателя заработной платы педагогических работников муниципальных дошкольных образовательных организаций в МО ГО "Сыктывкар" - 100%</t>
  </si>
  <si>
    <t>Контрольное событие 5</t>
  </si>
  <si>
    <t>Мониторинг средней заработной платы педагогических работников муниципальных дошкольных образовательных организаций</t>
  </si>
  <si>
    <t>X</t>
  </si>
  <si>
    <t>ежеквартально до 8 числа месяца, следующего за отчетным кварталом</t>
  </si>
  <si>
    <t>Мероприятие 1.1.2.3. Обеспечение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t>
  </si>
  <si>
    <t>Доля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не более 40%</t>
  </si>
  <si>
    <t>Контрольное событие 6</t>
  </si>
  <si>
    <t>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t>
  </si>
  <si>
    <t>Мероприятие 1.1.2.4. Выполнение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t>
  </si>
  <si>
    <t>Доля выполненных мероприятий в общем количестве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- 100%</t>
  </si>
  <si>
    <t>Контрольное событие 7</t>
  </si>
  <si>
    <t>Мониторинг выполнения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t>
  </si>
  <si>
    <t>Основное мероприятие 1.1.3. Компенсация за содержание ребенка (присмотр и уход за ребенком) в государственных, муниципальных образовательных организациях, а также иных образовательных организациях на территории Республики Коми, реализующих основную общеобразовательную программу дошкольного образования</t>
  </si>
  <si>
    <t>Заместитель начальника Управления дошкольного образования администрации МО ГО "Сыктывкар" Гуторова О.В.</t>
  </si>
  <si>
    <t>Доля родителей (законных представителей), воспользовавшихся правом на получение компенсации части родительской платы, в общей численности родителей (законных представителей), имеющих указанное право - 38%</t>
  </si>
  <si>
    <t>Мероприятие 1.1.3.1. Выполнение административных процедур в соответствии с требованиями административного регламента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</si>
  <si>
    <t>Директор МБУ "Центр обеспечения финансово-хозяйственной деятельности Управления дошкольного образования администрации МО ГО "Сыктывкар" и подведомственных ему учреждений" Суздалова А.А.</t>
  </si>
  <si>
    <t>Реализована государственная гарантия на получение компенсации за содержание ребенка (присмотр и уход за ребенком) в муниципальных дошкольных образовательных организациях</t>
  </si>
  <si>
    <t>Контрольное событие 8</t>
  </si>
  <si>
    <t>Приняты и рассмотрены заявления на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</si>
  <si>
    <t>по мере поступления заявлений</t>
  </si>
  <si>
    <t>Контрольное событие 9</t>
  </si>
  <si>
    <t>Выданы уведомления о предоставлении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или об отказе в предоставлении муниципальной услуги</t>
  </si>
  <si>
    <t>в регламентные сроки</t>
  </si>
  <si>
    <t>Мероприятие 1.1.3.2. Финансирование расходов, направленных на компенсацию родительской платы за присмотр и уход за детьми в муниципальных дошкольных образовательных организациях</t>
  </si>
  <si>
    <t>Перечислена субвенция муниципальным дошкольным образовательным организациям на предоставление компенсации родительской платы за присмотр и уход за детьми дошкольным образовательным организациям</t>
  </si>
  <si>
    <t>Контрольное событие 10</t>
  </si>
  <si>
    <t>Определен объем расходов, связанных с назначением компенсации за содержание ребенка (присмотр и уход за ребенком) в муниципальных дошкольных образовательных организациях</t>
  </si>
  <si>
    <t>Основное мероприятие 1.1.5. Обеспечение доступности приоритетных объектов и услуг в приоритетных сферах жизнедеятельности инвалидов и других маломобильных групп населения</t>
  </si>
  <si>
    <t>Доля муниципальных дошкольных образовательных организаций, в которых создана универсальная безбарьерная среда для инклюзивного образования детей-инвалидов, в общем количестве муниципальных дошкольных образовательных организаций - 25%</t>
  </si>
  <si>
    <t>Мероприятие 1.1.5.1. Выполнение муниципальными дошкольными образовательными организациями планов мероприятий, предусмотренных паспортами архитектурной доступности объектов для инвалидов и других маломобильных групп населения</t>
  </si>
  <si>
    <t>Начальник отдела обеспечения комплексной безопасности Управления дошкольного образования администрации МО ГО "Сыктывкар" Ганов М.И.</t>
  </si>
  <si>
    <t>Соответствие объектов муниципальных дошкольных образовательных организаций требованиям архитектурной доступности для инвалидов и других маломобильных групп населения</t>
  </si>
  <si>
    <t>Контрольное событие 11</t>
  </si>
  <si>
    <t>Проведен мониторинг исполнения муниципальными дошкольными образовательными организациями планов мероприятий, предусмотренных паспортами архитектурной доступности объектов для инвалидов и других маломобильных групп населения</t>
  </si>
  <si>
    <t>Основное мероприятие 1.1.6. Создание условий для функционирования муниципальных учреждений (организаций)</t>
  </si>
  <si>
    <t>Доля муниципальных образовательных организаций, в зданиях которых проведены капитальные и текущие ремонты в целях приведения в соответствие с требованиями санитарно-эпидемиологической безопасности, в общем количестве зданий муниципальных дошкольных образовательных организаций - 71%</t>
  </si>
  <si>
    <t>Доля муниципальных дошкольных образовательных организаций, в которых выполнены мероприятия по обеспечению комплексной безопасности - 90%</t>
  </si>
  <si>
    <t>Мероприятие 1.1.6.1. Выполнение ремонтных работ организациями, функции и полномочия учредителя которых осуществляет Управление дошкольного образования администрации МО ГО "Сыктывкар"</t>
  </si>
  <si>
    <t>Соответствие зданий организаций, функции и полномочия учредителя которых осуществляет Управление дошкольного образования администрации МО ГО "Сыктывкар", требованиям санитарно-эпидемиологической безопасности</t>
  </si>
  <si>
    <t>Контрольное событие 12</t>
  </si>
  <si>
    <t>Проведен мониторинг выполнения ремонтных работ организациями, функции и полномочия учредителя которых осуществляет Управление дошкольного образования администрации МО ГО "Сыктывкар"</t>
  </si>
  <si>
    <t>Мероприятие 1.1.6.2. Проведение мероприятий по обеспечению комплексной безопасности муниципальными дошкольными образовательными организациями</t>
  </si>
  <si>
    <t>Отсутствие неисполненных в срок предписаний отдела пожарного надзора</t>
  </si>
  <si>
    <t>Контрольное событие 13</t>
  </si>
  <si>
    <t>Проведен мониторинг выполнения работ муниципальными дошкольными образовательными организациями по обеспечению антитеррористической защищенности</t>
  </si>
  <si>
    <t>Контрольное событие 14</t>
  </si>
  <si>
    <t>Проведен мониторинг выполнения работ муниципальными дошкольными образовательными организациями по обеспечению пожарной безопасности</t>
  </si>
  <si>
    <t>Контрольное событие 15</t>
  </si>
  <si>
    <t>Проведен мониторинг выполнения работ муниципальными дошкольными образовательными организациями по устранению предписаний органов Государственного пожарного надзора</t>
  </si>
  <si>
    <t>ежемесячно до 5 числа месяца следующего за отчетным месяцем</t>
  </si>
  <si>
    <t>Мероприятие 1.1.6.6. 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t>
  </si>
  <si>
    <t>Обеспечение сохранности муниципального имущества организаций, функции и полномочия учредителя которых осуществляет Управление дошкольного образования администрации МО ГО "Сыктывкар"</t>
  </si>
  <si>
    <t>Контрольное событие 16</t>
  </si>
  <si>
    <t>Отчет о расходовании средств на 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t>
  </si>
  <si>
    <t>ежеквартально до 20 числа месяца следующего за отчетным кварталом</t>
  </si>
  <si>
    <t>Основное мероприятие 1.1.7.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</si>
  <si>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Доля педагогических работников муниципальных дошкольных образовательных организаций, работающих и проживающих в сельских населенных пунктах или поселках городского типа, воспользовавшихся правом на получение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 в общей численности педагогических работников, имеющих указанное право - 100%</t>
  </si>
  <si>
    <t>Мероприятие 1.1.7.1. Обеспечение выплаты ежемесячной денежной компенсации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</si>
  <si>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Соблюдение законодательства в части предоставления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</si>
  <si>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Контрольное событие 17</t>
  </si>
  <si>
    <t>Начислена компенсация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</si>
  <si>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Основное мероприятие 1.1.8. Реализация отдельных мероприятий регионального проекта "Поддержка семей, имеющих детей"</t>
  </si>
  <si>
    <t>Количество психолого-педагогической, методической и консультативной помощи родителям (законным представителям) детей дошкольного возраста - 10 000 ед. Доля граждан, положительно оценивших качество методической, психолого-педагогической, диагностической и консультативной помощи, от общего числа обратившихся - 96%</t>
  </si>
  <si>
    <t>Мероприятие 1.1.8.1. Оказание методической, психолого-педагогической, диагностической и консультативной помощи родителям (законным представителям) в муниципальных дошкольных образовательных организациях</t>
  </si>
  <si>
    <t>Методическая психолого-педагогическая, диагностическая и консультативная помощь оказывается в 100% муниципальных дошкольных образовательных организаций</t>
  </si>
  <si>
    <t>Контрольное событие 18</t>
  </si>
  <si>
    <t>Проведен мониторинг предоставления услуг методической, психолого-педагогической, диагностической и консультативной помощи родителям (законным представителям) в муниципальных дошкольных образовательных организациях</t>
  </si>
  <si>
    <t>ежемесячно до 15 числа месяца следующего за отчетным месяцем</t>
  </si>
  <si>
    <t>Основное мероприятие 1.1.9. Финансовая поддержка юридических лиц и индивидуальных предпринимателей, реализующих основные образовательные программы дошкольного образования и (или) присмотр и уход за детьми</t>
  </si>
  <si>
    <t>Заместитель начальника Управления дошкольного образования администрации МО ГО "Сыктывкар" Гуторова О.В., Гудырева Т.А.</t>
  </si>
  <si>
    <t>Количество юридических лиц и индивидуальных предпринимателей, реализующих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 получателей финансовой поддержки - 2</t>
  </si>
  <si>
    <t>Мероприятие 1.1.9.1. Предоставление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t>
  </si>
  <si>
    <t>Юридическими лицами и индивидуальными предпринимателями реализованы основные образовательные программы дошкольного образования за фиксированную для родителей (законных представителей) детей плату, не превышающую максимальный размер родительской платы, установленной для муниципальных дошкольных образовательных организаций</t>
  </si>
  <si>
    <t>Контрольное событие 19</t>
  </si>
  <si>
    <t>Проведена экспертиза заявок, полученных от претендентов на получение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t>
  </si>
  <si>
    <t>Начальник отдела предоставления муниципальных услуг Управления дошкольного образования администрации МО ГО "Сыктывкар" Валиуллина Е.Е.</t>
  </si>
  <si>
    <t>по мере поступления заявок</t>
  </si>
  <si>
    <t>Контрольное событие 20</t>
  </si>
  <si>
    <t>Заключено соглашение на предоставление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t>
  </si>
  <si>
    <t>Основное мероприятие 1.1.10. Реализация инициативных проектов в сфере образования</t>
  </si>
  <si>
    <t>Мероприятие 1.1.10.1. Реализация народных проектов в рамках реализации проекта "Народный бюджет" в Республике Коми</t>
  </si>
  <si>
    <t>Выполнение проектов в соответствии с целями в размере 100%</t>
  </si>
  <si>
    <t>Контрольное событие 21</t>
  </si>
  <si>
    <t>Проведен мониторинг выполнения работ муниципальными дошкольными образовательными организациями по реализации народных проектов в сфере образования, прошедших отбор в рамках проекта "Народный бюджет"</t>
  </si>
  <si>
    <t>Мероприятие 1.1.10.2. Реализация инициативных проектов на территории МО ГО "Сыктывкар"</t>
  </si>
  <si>
    <t>Контрольное событие 22</t>
  </si>
  <si>
    <t>Проведен мониторинг выполнения мероприятий муниципальными дошкольными образовательными организациями по реализации инициативных проектов на территории МО ГО "Сыктывкар" прошедших отбор</t>
  </si>
  <si>
    <t>Основное мероприятие 1.2.1. Развитие кадровых ресурсов муниципальной системы дошкольного образования</t>
  </si>
  <si>
    <t>Удельный вес численности педагогических работников муниципальных дошкольных образовательных организаций, имеющих первую и высшую квалификационные категории, в общей численности педагогических работников муниципальных дошкольных образовательных организаций - 50%</t>
  </si>
  <si>
    <t>Мероприятие 1.2.1.1. Организация методического сопровождения деятельности муниципальных дошкольных образовательных организаций</t>
  </si>
  <si>
    <t>Организация функционирования 8 базовых дошкольных образовательных организаций и 7 городских методических объединений. Участие в работе базовых дошкольных образовательных организаций и городских методических объединений не менее 30% педагогических работников муниципальных дошкольных образовательных организаций</t>
  </si>
  <si>
    <t>Контрольное событие 23</t>
  </si>
  <si>
    <t>Проведен анализ результатов деятельности базовых дошкольных образовательных организаций и городских методических объединений</t>
  </si>
  <si>
    <t>Мероприятие 1.2.1.2. Организация и проведение муниципальных конкурсов профессионального мастерства</t>
  </si>
  <si>
    <t>Участие в конкурсах профессионального мастерства не менее 10% педагогических работников муниципальных дошкольных образовательных организаций</t>
  </si>
  <si>
    <t>Контрольное событие 24</t>
  </si>
  <si>
    <t>Проведен мониторинг участия педагогических работников в муниципальных конкурсах профессионального мастерства</t>
  </si>
  <si>
    <t>Основное мероприятие 1.2.2. Развитие инновационного опыта работы муниципальных дошкольных образовательных организаций</t>
  </si>
  <si>
    <t>Удельный вес муниципальных дошкольных образовательных организаций, принявших участие в муниципальных, республиканских и всероссийских мероприятиях по выявлению, распространению и поддержке инновационного опыта, в общей численности муниципальных дошкольных образовательных организаций - 75%</t>
  </si>
  <si>
    <t>Мероприятие 1.2.2.1. Организация и проведение муниципальных мероприятий по выявлению, распространению и поддержке инновационного опыта</t>
  </si>
  <si>
    <t>Проведение не менее 4 муниципальных мероприятий по выявлению, распространению и поддержке инновационного опыта с охватом не менее 60% муниципальных дошкольных образовательных организаций</t>
  </si>
  <si>
    <t>Контрольное событие 25</t>
  </si>
  <si>
    <t>Осуществлен анализ результатов проведения муниципальных мероприятий по выявлению, распространению и поддержке инновационного опыта</t>
  </si>
  <si>
    <t>Мероприятие 1.2.2.2. Содействие участию муниципальных дошкольных образовательных организаций в республиканских и всероссийских мероприятиях по выявлению, распространению и поддержке инновационного опыта</t>
  </si>
  <si>
    <t>Участие в республиканских и всероссийских мероприятиях по выявлению, распространению и поддержке инновационного опыта не менее 10% муниципальных дошкольных образовательных организаций</t>
  </si>
  <si>
    <t>Контрольное событие 26</t>
  </si>
  <si>
    <t>Проведен мониторинг участия руководящих и педагогических работников муниципальных дошкольных образовательных организаций в республиканских и всероссийских мероприятиях по выявлению, распространению и поддержке инновационного опыта</t>
  </si>
  <si>
    <t>Основное мероприятие 1.2.3. Развитие системы поддержки талантливых детей</t>
  </si>
  <si>
    <t>Удельный вес детей в возрасте от 5 до 7 лет, принявших участие в конкурсных мероприятиях, в общей численности детей в возрасте от 5 до 7 лет, посещающих муниципальные дошкольные образовательные организации - 74%</t>
  </si>
  <si>
    <t>Мероприятие 1.2.3.1. Проведение муниципальных мероприятий для детей по различным направлениям</t>
  </si>
  <si>
    <t>Проведение не менее 15 муниципальных мероприятий для детей по различным направлениям</t>
  </si>
  <si>
    <t>Контрольное событие 27</t>
  </si>
  <si>
    <t>Проведен мониторинг участия детей в муниципальных мероприятиях по различным направлениям</t>
  </si>
  <si>
    <t>Мероприятие 1.2.3.2. Организация предоставления дополнительного образования для детей дошкольного возраста в муниципальных дошкольных образовательных организациях</t>
  </si>
  <si>
    <t>Реализация в муниципальных дошкольных образовательных организациях не менее 300 дополнительных общеобразовательных - дополнительных общеразвивающих программ с охватом не менее 5000 воспитанников</t>
  </si>
  <si>
    <t>Контрольное событие 28</t>
  </si>
  <si>
    <t>Проведен мониторинг предоставления дополнительного образования в муниципальных дошкольных образовательных организациях</t>
  </si>
  <si>
    <t>Подпрограмма 2 "Развитие общего и дополнительного образования"</t>
  </si>
  <si>
    <t>Заместитель руководителя администрации - начальник управления образования администрации МО ГО "Сыктывкар" Бригида О.Ю.</t>
  </si>
  <si>
    <t>Доля учащихся муниципальных общеобразовательных организаций, перешедших на обучение по федеральным государственным образовательным стандартам, в общей численности учащихся муниципальных общеобразовательных организаций - 99%. Доля выпускников 11 классов муниципальных общеобразовательных организаций, получивших аттестат о среднем общем образовании, в общей численности выпускников 11 классов муниципальных общеобразовательных организаций 99,8%</t>
  </si>
  <si>
    <t>Доля педагогических работников муниципальных общеобразовательных организаций, имеющих высшую и первую квалификационные категории, в общем количестве педагогических работников муниципальных общеобразовательных организаций 55%</t>
  </si>
  <si>
    <t>Удельный вес участников олимпиад, конкурсов, конференций муниципального уровня в общей численности учащихся 60%</t>
  </si>
  <si>
    <t>Удельный вес учащихся, занимающихся в спортивных секциях и объединениях в муниципальных организациях общего и дополнительного образования, в общей численности учащихся 29%</t>
  </si>
  <si>
    <t>Основное мероприятие 2.1.1. Реализация муниципальными дошкольными организациями и муниципальными общеобразовательными организациями образовательных программ</t>
  </si>
  <si>
    <t>Заместители начальника управления образования администрации МО ГО "Сыктывкар" Котелина Н.Е., Геллерт Е.Е., Дышев А.А.</t>
  </si>
  <si>
    <t>Мероприятие 2.1.1.1. Организация предоставления общедоступного и бесплатного начального общего, основного общего и среднего общего образования в муниципальных общеобразовательных организациях</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</si>
  <si>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t>
  </si>
  <si>
    <t>Обеспечение условий для предоставления образования муниципальными общеобразовательными, образовательными организациями для детей в возрасте от 6,5 до 18 лет</t>
  </si>
  <si>
    <t>Контрольное событие 29</t>
  </si>
  <si>
    <t>Приемка вневедомственной комиссией 37 общеобразовательных организаций к новому учебному году (Акты проверки готовности общеобразовательных организаций к новому учебному году и работе в зимних условиях)</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</si>
  <si>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директор МУ ДПО "ЦРО" Гузь И.Н.</t>
  </si>
  <si>
    <t>3 квартал 2024</t>
  </si>
  <si>
    <t>Мероприятие 2.1.1.2. Обеспечение выполнения муниципальными общеобразовательными организациями муниципальных заданий по реализации программ начального общего, основного общего и среднего общего образования</t>
  </si>
  <si>
    <t>Начальник отдела общего образования управления образования администрации МО ГО "Сыктывкар" Порошкина О.В., начальник отдела финансово-экономической работы управления образования администрации МО ГО "Сыктывкар" Кушакова А.Н.</t>
  </si>
  <si>
    <t>100% выполнение муниципальных зданий образовательными организациями</t>
  </si>
  <si>
    <t>Контрольное событие 30</t>
  </si>
  <si>
    <t>Выполнено муниципальное задание 37 муниципальными общеобразовательными организациями (отчет о выполнении муниципальных заданий)</t>
  </si>
  <si>
    <t>ежеквартально до 20 числа месяца, следующего за отчетным кварталом</t>
  </si>
  <si>
    <t>Мероприятие 2.1.1.3. Оснащение муниципальных образовательных организаций учебниками, учебными пособиями, учебно-методическими материалами, средствами обучения и воспитания в соответствии с требованиями федеральных государственных образовательных стандартов</t>
  </si>
  <si>
    <t>100% муниципальных общеобразовательных организаций, в которых условия реализации основных образовательных программ соответствуют требованиям федеральных государственных образовательных стандартов в диапазоне от 60% до 100%</t>
  </si>
  <si>
    <t>Контрольное событие 31</t>
  </si>
  <si>
    <t>Закуплены учебники и учебные пособия (Акты проверки готовности общеобразовательных организаций к новому учебному году и работе в зимних условиях)</t>
  </si>
  <si>
    <t>Мероприятие 2.1.1.4. Комплекс мероприятий по плановому введению федеральных государственных образовательных стандартов, повышение квалификации педагогов, организация методического сопровождения планового перехода и работы по федеральным государственным образовательным стандартам на муниципальном уровне</t>
  </si>
  <si>
    <t>Начальник отдела общего образования управления образования администрации МО ГО "Сыктывкар" Порошкина О.В., директор МУ ДПО "ЦРО" Гузь И.Н.</t>
  </si>
  <si>
    <t>90% учащихся, перешедших на обучение по федеральным государственным образовательным стандартам, в общей численности учащихся</t>
  </si>
  <si>
    <t>Контрольное событие 32</t>
  </si>
  <si>
    <t>Переход на федеральные государственные образовательные стандарты на уровне начального общего, основного общего и среднего общего образования (Информация)</t>
  </si>
  <si>
    <t>Мероприятие 2.1.1.5. Организация изучения в муниципальных образовательных организациях коми языка как родного и учебных предметов этнокультурной направленности, связанных с изучением государственного коми языка, истории, литературы, культуры коми народа</t>
  </si>
  <si>
    <t>Не менее 60% учащихся, изучающих учебные предметы этнокультурной направленности и (или) коми язык как родной, от общего количества учащихся</t>
  </si>
  <si>
    <t>Контрольное событие 33</t>
  </si>
  <si>
    <t>Проведен мониторинг реального функционирования коми языка в муниципальных образовательных организациях (информация)</t>
  </si>
  <si>
    <t>Начальник отдела общего образования управления образования администрации МО ГО "Сыктывкар" Порошкина О.В.</t>
  </si>
  <si>
    <t>Мероприятие 2.1.1.6. Обеспечение повышения квалификации и профессиональной подготовки педагогических работников не реже 1 раза в три года</t>
  </si>
  <si>
    <t>Директор МУ ДПО "ЦРО" Гузь И.Н.</t>
  </si>
  <si>
    <t>33% численности руководящих и педагогических работников организаций общего образования, прошедших повышение квалификации или профессиональную переподготовку, в общей численности руководящих и педагогических работников организаций общего образования</t>
  </si>
  <si>
    <t>Контрольное событие 34</t>
  </si>
  <si>
    <t>Обеспечено 100% повышение квалификации педагогических работников, работающих по федеральным государственным образовательным стандартам</t>
  </si>
  <si>
    <t>Мероприятие 2.1.1.7. Обеспечение соответствия средней заработной платы педагогических работников муниципальных общеобразовательных организаций установленному целевому показателю заработной платы в общеобразовательных организациях</t>
  </si>
  <si>
    <t>Начальник отдела финансово-экономической работы управления образования администрации МО ГО "Сыктывкар" Кушакова А.Н.</t>
  </si>
  <si>
    <t>Достижение целевого показателя заработной платы педагогических работников муниципальных общеобразовательных организаций в МО ГО "Сыктывкар" - 100%</t>
  </si>
  <si>
    <t>Контрольное событие 35</t>
  </si>
  <si>
    <t>Мониторинг средней заработной платы педагогических работников муниципальных общеобразовательных организаций</t>
  </si>
  <si>
    <t>Мероприятие 2.1.1.8. Сохранение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t>
  </si>
  <si>
    <t>Контрольное событие 36</t>
  </si>
  <si>
    <t>Мероприятие 2.1.1.9. Исполнение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t>
  </si>
  <si>
    <t>Контрольное событие 37</t>
  </si>
  <si>
    <t>Основное мероприятие 2.1.2. Обеспечение деятельности (оказание услуг) муниципальных учреждений (организаций)</t>
  </si>
  <si>
    <t>Заместители начальника управления образования администрации МО ГО "Сыктывкар" Котелина Н.Е., Дышев А.А.</t>
  </si>
  <si>
    <t>Мероприятие 2.1.2.1. Организация предоставления общедоступного и бесплатного начального общего, основного общего и среднего общего образования в муниципальных общеобразовательных организациях</t>
  </si>
  <si>
    <t>100% населения в возрасте 5 - 18 лет охвачено начальным общим, основным общим, средним общим образованием в общей численности населения в возрасте 5 - 18 лет (от числа детей, которым показано обучение)</t>
  </si>
  <si>
    <t>Контрольное событие 38</t>
  </si>
  <si>
    <t>Вневедомственной комиссией принято 37 общеобразовательных организаций к новому учебному году (Приказ по итогам готовности ОО к новому учебному году и работе в зимних условиях)</t>
  </si>
  <si>
    <t>Мероприятие 2.1.2.2. Организация предоставления дополнительного образования детей в муниципальных организациях дополнительного образования детей</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</si>
  <si>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t>
  </si>
  <si>
    <t>100% выполнение муниципального социального заказа в полном объеме всеми муниципальными организациями дополнительного образования детей</t>
  </si>
  <si>
    <t>Контрольное событие 39</t>
  </si>
  <si>
    <t>Вневедомственной комиссией принято 8 образовательных организаций к новому учебному году (Приказ по итогам готовности ОО к новому учебному году и работе в зимних условиях)</t>
  </si>
  <si>
    <t>Контрольное событие 41 Обеспечено функционирование муниципальных организаций дополнительного образования (отчет о выполнении муниципального социального заказа)</t>
  </si>
  <si>
    <t>До 20 числа месяца, следующего за отчетным кварталом</t>
  </si>
  <si>
    <t>Мероприятие 2.1.2.3. Оплата муниципальными учреждениями расходов по коммунальным услугам</t>
  </si>
  <si>
    <t>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Кушакова А.Н.</t>
  </si>
  <si>
    <t>Отсутствие просроченной кредиторской задолженности по итогам года</t>
  </si>
  <si>
    <t>Контрольное событие 40</t>
  </si>
  <si>
    <t>Своевременно выполнены условия действующих договоров по обращению с твердыми коммунальными отходами</t>
  </si>
  <si>
    <t>Мероприятие 2.1.2.4.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</si>
  <si>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100% педагогических работников общеобразовательных организаций, получивших вознаграждение за классное руководство, в общей численности педагогических работников такой категории</t>
  </si>
  <si>
    <t>Контрольное событие 41</t>
  </si>
  <si>
    <t>Обеспечено выполнение Соглашения по предоставлению выплат за классное руководство</t>
  </si>
  <si>
    <t>Основное мероприятие 2.1.3. Обеспечение доступности приоритетных объектов и услуг в приоритетных сферах жизнедеятельности инвалидов и других маломобильных групп населения</t>
  </si>
  <si>
    <t>89% муниципальных общеобразовательных организаций обеспечивают совместное обучение инвалидов и лиц, имеющих нарушения в развитии, в общей численности МОО</t>
  </si>
  <si>
    <t>Мероприятие 2.1.3.1. Выполнение работ по обеспечению доступности объектов в приоритетных сферах жизнедеятельности инвалидов и других маломобильных групп населения</t>
  </si>
  <si>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</si>
  <si>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t>Обеспечение условий для предоставления образования муниципальными общеобразовательными, образовательными организациями для маломобильных групп населения</t>
  </si>
  <si>
    <t>Контрольное событие 42</t>
  </si>
  <si>
    <t>Проведены работы по обустройству пандусов и входных групп в муниципальных общеобразовательных организациях (информация о выполненных работах)</t>
  </si>
  <si>
    <t>4 квартал 2024</t>
  </si>
  <si>
    <t>Основное мероприятие 2.1.4. Организация питания обучающихся в муниципальных образовательных организациях</t>
  </si>
  <si>
    <t>100% обучающихся 1 - 4 классов в образовательных организациях в МО ГО "Сыктывкар" охвачены питанием от общего количества обучающихся 1 - 4 классов в образовательных организациях в МО ГО "Сыктывкар"</t>
  </si>
  <si>
    <t>Мероприятие 2.1.4.1. Обеспечение одноразового горячего питания на уровне начального общего образования обучающихся муниципальных общеобразовательных организаций в день посещения учебных занятий</t>
  </si>
  <si>
    <t>Начальник отдела финансово-экономической работы управления образования администрации МО ГО "Сыктывкар" Кушакова А.Н., Директор МКУ "Центр обеспечения деятельности образовательных организаций" Бабешко М.И.</t>
  </si>
  <si>
    <t>Утверждение Постановлений администрации МО ГО "Сыктывкар" "Об утверждении норм (стоимости) питания обучающихся, имеющих право на предоставление питания в муниципальных общеобразовательных организациях МО ГО "Сыктывкар" 2 раза в год</t>
  </si>
  <si>
    <t>Контрольное событие 43</t>
  </si>
  <si>
    <t>Выполнены мероприятия по организации питания обучающихся 1 - 4 классов в части показателя в соответствии с Соглашением на предоставление субсидии на организацию питания (Постановление администрации МО ГО "Сыктывкар" об организации питания обучающихся в муниципальных общеобразовательных организациях)</t>
  </si>
  <si>
    <t>Мероприятие 2.1.4.2. Обеспечение питания обучающихся муниципальных общеобразовательных организаций в день посещения учебных занятий</t>
  </si>
  <si>
    <t>99% обучающихся 5 - 11 классов охвачено питанием от общего количества обучающихся, имеющих указанное право, в муниципальных образовательных организациях</t>
  </si>
  <si>
    <t>Контрольное событие 44</t>
  </si>
  <si>
    <t>Выполнены мероприятия по организации питания обучающихся 5 - 11 классов (Постановление администрации МО ГО "Сыктывкар" об организации питания обучающихся в муниципальных общеобразовательных организациях)</t>
  </si>
  <si>
    <t>Основное мероприятие 2.2.1. Создание условий для функционирования муниципальных учреждений (организаций)</t>
  </si>
  <si>
    <t>Доля муниципальных образовательных организаций, отвечающих требованиям пожарной и санитарно-эпидемиологической безопасности обучающихся и работников образовательных организаций во время учебной деятельности, не менее 60%</t>
  </si>
  <si>
    <t>Мероприятие 2.2.1.1. Проведение ремонтных работ и благоустройство территорий в муниципальных образовательных организациях</t>
  </si>
  <si>
    <t>Выполнение планового текущего ремонта в общеобразовательных организациях в полном объеме</t>
  </si>
  <si>
    <t>Контрольное событие 45</t>
  </si>
  <si>
    <t>Выполнены текущие ремонтные работы (Акты проверки готовности общеобразовательных организаций к новому учебному году и работе в зимних условиях)</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</si>
  <si>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</si>
  <si>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t>Контрольное событие 46</t>
  </si>
  <si>
    <t>Вневедомственной комиссией приняты 37 общеобразовательных организаций к новому учебному году (Приказ по итогам готовности ОО к новому учебному году и работе в зимних условиях)</t>
  </si>
  <si>
    <t>Мероприятие 2.2.1.2. Мероприятия по обеспечению антитеррористической защищенности образовательных организаций</t>
  </si>
  <si>
    <t>Количество объектов (территорий) муниципальных образовательных организаций, на которых выполнены мероприятия по обеспечению комплексной безопасности, не менее 11</t>
  </si>
  <si>
    <t>Контрольное событие 47</t>
  </si>
  <si>
    <t>Проведен мониторинг выполнения работ муниципальными общеобразовательными организациями по обеспечению антитеррористической защищенности</t>
  </si>
  <si>
    <t>Мероприятие 2.2.1.3. Реализация планов по повышению противопожарной безопасности общеобразовательных организаций</t>
  </si>
  <si>
    <t>100% реализация планов по повышению противопожарной безопасности общеобразовательных организаций</t>
  </si>
  <si>
    <t>Контрольное событие 48</t>
  </si>
  <si>
    <t>Проведен мониторинг выполнения работ по полученным предписаниям органами пожарного надзора муниципальными общеобразовательными организациями по обеспечению пожарной безопасности</t>
  </si>
  <si>
    <t>Мероприятие 2.2.1.4. Приобретение оборудования в целях ввода новых мест и/или проведения капитальных и текущих ремонтов зданий образовательных организаций</t>
  </si>
  <si>
    <t>Приобретено необходимое оборудование</t>
  </si>
  <si>
    <t>Контрольное событие 49</t>
  </si>
  <si>
    <t>Закуплено необходимое оборудование введенных (планируемых к введению) новых мест в общеобразовательных организациях</t>
  </si>
  <si>
    <t>Контрольное событие 50</t>
  </si>
  <si>
    <t>Оснащение участвующих в программе капитального ремонта "Модернизация школьных систем образования" образовательных организаций средствами обучения и воспитания</t>
  </si>
  <si>
    <t>Мероприятие 2.2.1.5. Обеспечение реализации программ энергосбережения общеобразовательных организаций</t>
  </si>
  <si>
    <t>Директор МКУ "Центр обеспечения деятельности образовательных организаций" Бабешко М.И.</t>
  </si>
  <si>
    <t>Выполнение требований Федерального закона об энергосбережении и повышении энергетической эффективности</t>
  </si>
  <si>
    <t>Контрольное событие 51</t>
  </si>
  <si>
    <t>Проведены работы по повышению энергетической эффективности (Приказ об итогах подготовки муниципальных образовательных организаций к новому учебному году)</t>
  </si>
  <si>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Директор МКУ "Центр обеспечения деятельности образовательных организаций" Бабешко М.И.</t>
  </si>
  <si>
    <t>Мероприятие 2.2.1.6. Создание условий для маломобильных групп населения</t>
  </si>
  <si>
    <t>100% муниципальных общеобразовательных организаций, не имеющих нарушений и предписаний по созданию условий для маломобильных групп населения</t>
  </si>
  <si>
    <t>Контрольное событие 52</t>
  </si>
  <si>
    <t>Проведены работы по обустройству беспрепятственного доступа маломобильных групп населения в муниципальные общеобразовательные организации</t>
  </si>
  <si>
    <t>Основное мероприятие 2.2.2. Обеспечение роста уровня оплаты труда педагогических работников организаций дошкольного, общего и дополнительного образования в Республике Коми</t>
  </si>
  <si>
    <t>Достижение средней заработной платы педагогических работников муниципальных образовательных организаций установленного целевого показателя заработной платы организаций общего образования в Республике Коми</t>
  </si>
  <si>
    <t>Мероприятие 2.2.2.1. Обеспечение соответствия уровня заработной платы педагогических работников муниципальных общеобразовательных организаций уровню средней заработной платы по Республике Коми в соответствии с Указом Президента Российской Федерации от 7 мая 2012 г. N 597 "О мероприятиях по реализации государственной социальной политики"</t>
  </si>
  <si>
    <t>Контрольное событие 53</t>
  </si>
  <si>
    <t>Сохранен уровень заработной платы педагогических работников муниципальных общеобразовательных организаций на уровне средней заработной платы по Республике Коми</t>
  </si>
  <si>
    <t>Основное мероприятие 2.2.3. Повышение оплаты труда отдельных категорий работников в сфере образования</t>
  </si>
  <si>
    <t>Достижение целевого показателя заработной платы педагогических работников муниципальных организаций дополнительного образования детей установленного в МО ГО "Сыктывкар"</t>
  </si>
  <si>
    <t>Мероприятие 2.2.3.1. Обеспечение соответствия уровня заработной платы педагогических работников муниципальных организаций дополнительного образования детей установленному целевому показателю средней заработной платы в учреждениях дополнительного образования</t>
  </si>
  <si>
    <t>Достижение целевого показателя заработной платы педагогических работников муниципальных организаций дополнительного образования детей в МО ГО "Сыктывкар" - 100%</t>
  </si>
  <si>
    <t>Контрольное событие 54</t>
  </si>
  <si>
    <t>Мероприятие 2.2.3.2. Сохранение предельной доли расходов на оплату труда административно-управленческого и вспомогательного персонала в общем фонде оплаты труда муниципальных учреждений дополнительного образования детей</t>
  </si>
  <si>
    <t>Доля расходов на оплату труда административно-управленческого и вспомогательного персонала в общем фонде оплаты труда муниципальных учреждений дополнительного образования детей не более 40%</t>
  </si>
  <si>
    <t>Контрольное событие 55</t>
  </si>
  <si>
    <t>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образовательных организаций дополнительного образования детей</t>
  </si>
  <si>
    <t>Мероприятие 2.2.3.3. Исполнение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t>
  </si>
  <si>
    <t>Доля выполненных мероприятий в общем количестве мероприятий, утвержденных Планом мероприятий по оптимизации бюджетных расходов в сфере образования (в части муниципальных учреждений дополнительного образования детей) - 100%</t>
  </si>
  <si>
    <t>Контрольное событие 56</t>
  </si>
  <si>
    <t>Мониторинг выполнения мероприятий, утвержденных Планом мероприятий по оптимизации бюджетных расходов в сфере образования в части муниципальных образовательных организаций дополнительного образования детей)</t>
  </si>
  <si>
    <t>Основное мероприятие 2.2.4. Реализация отдельных мероприятий регионального проекта "Современная школа"</t>
  </si>
  <si>
    <t>Основное мероприятие 2.2.5. Строительство и реконструкция объектов общего и дополнительного образования, в том числе в рамках реализации мероприятий регионального проекта "Современная школа"</t>
  </si>
  <si>
    <t>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 Заместители начальника управления образования администрации МО ГО "Сыктывкар" Котелина Н.Е., Дышев А.А.</t>
  </si>
  <si>
    <t>Количество созданных новых мест в общеобразовательных организациях</t>
  </si>
  <si>
    <t>Мероприятие 2.2.5.1. Корпус школы на 600 мест в районе улиц Орджоникидзе - Карла Маркса - Красных партизан</t>
  </si>
  <si>
    <t>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t>
  </si>
  <si>
    <t>Утверждена проектно-сметная и рабочая документация по объекту "Корпус школы на 600 мест в районе улиц Орджоникидзе - Карла Маркса - Красных партизан"</t>
  </si>
  <si>
    <t>Всего</t>
  </si>
  <si>
    <t>Контрольное событие 57</t>
  </si>
  <si>
    <t>Утверждена проектно-сметная и рабочая документация по объекту "Корпус школы на 600 мест в районе улицы Орджоникидзе - Карла Маркса - Красных партизан"</t>
  </si>
  <si>
    <t>Контрольное событие 58</t>
  </si>
  <si>
    <t>Получено положительное заключение государственной экспертизы по объекту "Корпус школы на 600 мест в районе улицы Орджоникидзе - Карла Маркса - Красных партизан"</t>
  </si>
  <si>
    <t>Мероприятие 2.2.5.2. Строительство школы на 600 мест по адресу: Республика Коми, г. Сыктывкар, ул. Петрозаводская</t>
  </si>
  <si>
    <t>Начаты работы по разработке проектно-сметной и рабочей документация по объекту "Школа на 600 мест по адресу: Республика Коми, г. Сыктывкар, ул. Петрозаводская"</t>
  </si>
  <si>
    <t>Контрольное событие</t>
  </si>
  <si>
    <t>Заключение договора пожертвования в целях финансирования проектно-изыскательских работ по объекту "Школа на 600 мест по адресу: Республика Коми, г. Сыктывкар, ул. Петрозаводская"</t>
  </si>
  <si>
    <t>Заключение двухгодичного договора на выполнение работ по подготовке инженерных изысканий, проектно-сметной и рабочей документации по объекту "Школа на 600 мест по адресу: Республика Коми, г. Сыктывкар, ул. Петрозаводская" с окончанием работ в 2025 году</t>
  </si>
  <si>
    <t>Основное мероприятие 2.2.6. Реализация отдельных мероприятий регионального проекта "Цифровая образовательная среда"</t>
  </si>
  <si>
    <t>Заместитель начальника управления образования администрации МО ГО "Сыктывкар" Котелина Е.Е., директор МУ ДПО "ЦРО" Гузь И.Н.</t>
  </si>
  <si>
    <t>Обеспечение Интернет-соединением со скоростью соединения не менее 100 Мб/с во всех общеобразовательных организациях</t>
  </si>
  <si>
    <t>Мероприятие 2.2.6.1. Обеспечение образовательных организаций Интернет-соединением со скоростью не менее 100 Мб/с</t>
  </si>
  <si>
    <t>Предусмотрено в договорах на услуги предоставления Интернета со скоростью соединения не менее 100 Мб/с во всех общеобразовательных организациях</t>
  </si>
  <si>
    <t>Контрольное событие 59</t>
  </si>
  <si>
    <t>Проведен мониторинг скорости Интернет-соединения в образовательных организациях</t>
  </si>
  <si>
    <t>Основное мероприятие 2.2.8. Обеспечение персонифицированного финансирования дополнительного образования детей</t>
  </si>
  <si>
    <t>Заместитель начальника управления образования администрации МО ГО "Сыктывкар" Геллерт Е.Е., начальник отдела воспитания, дополнительного образования и молодежной политики управления образования администрации МО ГО "Сыктывкар" Меньшикова Т.С.</t>
  </si>
  <si>
    <t>Охват сертификатами ПФДО детей и молодежи в возрасте 5 - 18 лет в размере 6% от общей численности детей и молодежи МО ГО "Сыктывкар"</t>
  </si>
  <si>
    <t>Мероприятие 2.2.8.1. Обеспечение деятельности Муниципального опорного центра по организации работы системы персонифицированного финансирования дополнительного образования детей в МО ГО "Сыктывкар"</t>
  </si>
  <si>
    <t>Выполнение показателей по охвату сертификатами ПФДО</t>
  </si>
  <si>
    <t>Контрольное событие 60</t>
  </si>
  <si>
    <t>Проведен мониторинг проведения оценки мероприятий в системе персонифицированного финансирования дополнительного образования детей муниципальных учреждений дополнительного образования в МО ГО "Сыктывкар" в сфере образования</t>
  </si>
  <si>
    <t>Основное мероприятие 2.2.9.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</si>
  <si>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Заместитель начальника управления образования администрации МО ГО "Сыктывкар" Дышев А.А., Начальник отдела финансово-экономической работы управления образования администрации МО ГО "Сыктывкар" Кушакова А.Н.</t>
  </si>
  <si>
    <t>Не менее 100% педагогических работников МОО, работающих и проживающих в сельских населенных пунктах или поселках городского типа, воспользуются правом на получение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 в общей численности педагогических работников, имеющих указанное право</t>
  </si>
  <si>
    <t>Контрольное событие 61</t>
  </si>
  <si>
    <t>Выплачена ежемесячная денежная компенсация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</si>
  <si>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Заместитель начальника отдела финансово-экономической работы управления образования администрации МО ГО "Сыктывкар" Кислякова М.Н.</t>
  </si>
  <si>
    <t>ежеквартально до 10 числа месяца, следующего за отчетным кварталом</t>
  </si>
  <si>
    <t>Основное мероприятие 2.2.11. Реализация инициативных проектов в сфере образования</t>
  </si>
  <si>
    <t>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Кушакова А.Н., директор МУ ДПО "ЦРО" Гузь И.Н.</t>
  </si>
  <si>
    <t>Выполнение инициативных проектов в соответствии с целями в размере 100%</t>
  </si>
  <si>
    <t>Мероприятие 2.2.11.1. Реализация народных проектов в рамках реализации проектов "Народный бюджет", Пилотных проектов школьного инициативного бюджетирования "Народный бюджет в школе" в Республике Коми</t>
  </si>
  <si>
    <t>Контрольное событие 62</t>
  </si>
  <si>
    <t>Реализованы муниципальными образовательными организациями региональные проекты "Народный бюджет" в сфере образования на территории МО ГО "Сыктывкар" в 2024 году</t>
  </si>
  <si>
    <t>Контрольное событие 63</t>
  </si>
  <si>
    <t>Реализованы муниципальными образовательными организациями проекты школьного инициативного бюджетирования "Народный бюджет в школе" в 2024 году</t>
  </si>
  <si>
    <t>Заместитель начальника управления образования администрации МО ГО "Сыктывкар" Куликова А.Р., директор МУ ДПО "ЦРО" Гузь И.Н.</t>
  </si>
  <si>
    <t>Мероприятие 2.2.11.2. Реализация инициативных проектов на территории МО ГО "Сыктывкар"</t>
  </si>
  <si>
    <t>Контрольное событие 64</t>
  </si>
  <si>
    <t>Проведен мониторинг выполнения мероприятий по реализации инициативных проектов на территории МО ГО "Сыктывкар"</t>
  </si>
  <si>
    <t>Подпрограмма 3 "Дети и молодежь города Сыктывкара"</t>
  </si>
  <si>
    <t>Начальник управления образования администрации МО ГО "Сыктывкар" Бригида О.Ю.</t>
  </si>
  <si>
    <t>Оздоровление и отдых детей в каникулярное время, повышение охвата детей, участвующих в мероприятиях, направленных на формирование навыков здорового образа жизни, занятий физической культурой и спортом</t>
  </si>
  <si>
    <t>Основное мероприятие 3.1.1. Осуществление процесса оздоровления и отдыха детей</t>
  </si>
  <si>
    <t>Количество детей, охваченных отдыхом в каникулярное время</t>
  </si>
  <si>
    <t>Мероприятие 3.1.1.1. Проведение оздоровительной кампании детей</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</si>
  <si>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главный бухгалтер управления образования администрации МО ГО "Сыктывкар" Комарова Л.А., Директор МКУ "ЦОД ОО" Бабешко М.И.</t>
  </si>
  <si>
    <t>Выполнение комплекса мер, направленных на оздоровление, отдых и занятость детей и подростков, в части работы оздоровительных лагерей на базе образовательных организаций в соответствии с постановлением администрации МО ГО "Сыктывкар"</t>
  </si>
  <si>
    <t>Контрольное событие 65</t>
  </si>
  <si>
    <t>Открыты оздоровительные лагеря с дневным пребыванием на базе муниципальных образовательных организаций (Мониторинг круглогодичного оздоровления в системе АРИСМО)</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</si>
  <si>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МКУ "ЦОД ОО" Бабешко М.И.</t>
  </si>
  <si>
    <t>ежемесячно</t>
  </si>
  <si>
    <t>Контрольное событие 66</t>
  </si>
  <si>
    <t>Скомплектованы группы учащихся в загородные стационарные детские оздоровительные лагеря в соответствии с предоставляемой Министерством образования и молодежной политики Республики Коми квотой</t>
  </si>
  <si>
    <t>ежеквартально</t>
  </si>
  <si>
    <t>Основное мероприятие 3.2.1. Реализация отдельных мероприятий регионального проекта "Социальная активность"</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</si>
  <si>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МАУ "МЦ г. Сыктывкара" Рочева Т.Н.</t>
  </si>
  <si>
    <t>Развитие добровольческой деятельности среди детей и молодежи, увеличение доли молодежи, задействованной в мероприятиях по вовлечению в творческую деятельность, от общего числа молодежи до 39%</t>
  </si>
  <si>
    <t>Мероприятие 3.2.1.1. Развитие деятельности общественных и иных объединений</t>
  </si>
  <si>
    <t>Количество проведенных молодежных форумов, слетов, сборов не менее 5 мероприятий</t>
  </si>
  <si>
    <t>Контрольное событие 67</t>
  </si>
  <si>
    <t>Организованы молодежные форумы, слеты, сборы</t>
  </si>
  <si>
    <t>Контрольное событие 68</t>
  </si>
  <si>
    <t>Обеспечена деятельность муниципального Центра волонтерства и добровольчества (охват добровольческой деятельности не менее 16% от общего числа детей и молодежи)</t>
  </si>
  <si>
    <t>Основное мероприятие 3.3.1. Создание условий для вовлечения молодежи в социальную практику, гражданского образования и патриотического воспитания молодежи, содействие формированию правовых, культурных и нравственных ценностей, стойкого неприятия идеологии терроризма и экстремизма среди молодежи</t>
  </si>
  <si>
    <t>Проведение мероприятий гражданско-патриотической направленности не менее 26 шт.</t>
  </si>
  <si>
    <t>Мероприятие 3.3.1.1. Организация участия во Всероссийских и республиканских патриотических акциях, предоставление грантов по поддержке молодежных инициатив</t>
  </si>
  <si>
    <t>Участие не менее 25% молодежи во Всероссийских и республиканских патриотических акциях</t>
  </si>
  <si>
    <t>Контрольное событие 69</t>
  </si>
  <si>
    <t>Участие во Всероссийских и республиканских патриотических акциях</t>
  </si>
  <si>
    <t>Контрольное событие 70</t>
  </si>
  <si>
    <t>Проведены мероприятия, направленные на гражданское и военно-патриотическое воспитание молодежи, обеспечена деятельность военно-патриотических клубов</t>
  </si>
  <si>
    <t>Контрольное событие 71</t>
  </si>
  <si>
    <t>Обеспечено проведение фестивалей, конкурсов, форумов и конференций (не менее 10 мероприятий), обеспечена деятельность РДШ</t>
  </si>
  <si>
    <t>Основное мероприятие 3.3.2. Реализация отдельных мероприятий регионального проекта "Патриотическое воспитание граждан Российской Федерации"</t>
  </si>
  <si>
    <t>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Кушакова А.Н., Начальник отдела воспитания, дополнительного образования и молодежной политики управления образования администрации МО ГО "Сыктывкар" Меньшикова Т.С.</t>
  </si>
  <si>
    <t>Обеспечение деятельности советников директора по воспитанию и взаимодействию с детскими общественными объединениями в 37 муниципальных общеобразовательных организациях</t>
  </si>
  <si>
    <t>Мероприятие 3.3.2.1.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</si>
  <si>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Проведение мероприятий по патриотическому воспитанию на территории МО ГО "Сыктывкар" и популяризации военной службы.</t>
  </si>
  <si>
    <t>Организация деятельности военно-патриотических клубов и объединений. Проведение семинаров по патриотическому воспитанию для руководителей военно-патриотических клубов и объединений</t>
  </si>
  <si>
    <t>Контрольное событие 72</t>
  </si>
  <si>
    <t>Должность советника директора по воспитанию и взаимодействию с детскими общественными объединениями включена в штатные расписания общеобразовательных организациях</t>
  </si>
  <si>
    <t>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Кушакова А.Н.</t>
  </si>
  <si>
    <t>Контрольное событие 73</t>
  </si>
  <si>
    <t>Обеспечено функционирование советников директора по воспитанию и взаимодействию с детскими общественными объединениями и созданы центры детских инициатив в общеобразовательных организациях</t>
  </si>
  <si>
    <t>Основное мероприятие 3.3.3.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t>
  </si>
  <si>
    <t>100% или 37 советников директоров по воспитанию и взаимодействию с детскими общественными объединениями образовательных организаций, получивших вознаграждение, в общей численности педагогических работников такой категории</t>
  </si>
  <si>
    <t>Контрольное событие 74</t>
  </si>
  <si>
    <t>Обеспечено выполнение Соглашения по предоставлению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t>
  </si>
  <si>
    <t>Мероприятие 3.4.1.1. Обеспечение реализации мероприятий по выполнению учреждением по организации работы с молодежью муниципального задания</t>
  </si>
  <si>
    <t>Проведение фестивалей, конкурсов, форумов и конференций не менее 13</t>
  </si>
  <si>
    <t>Контрольное событие 75</t>
  </si>
  <si>
    <t>Обеспечено функционирование муниципального учреждения по организации работы с молодежью (отчет о выполнении муниципального задания)</t>
  </si>
  <si>
    <t>Мероприятие 3.4.1.2. Поддержка талантливой молодежи и одаренных учащихся</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</si>
  <si>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МУ ДПО "ЦРО" Гузь И.Н.</t>
  </si>
  <si>
    <t>Количество учащихся, получивших гранты, стипендии, поощрения, установленные муниципальными правовыми актами МО ГО "Сыктывкар", не менее 100</t>
  </si>
  <si>
    <t>Контрольное событие 76</t>
  </si>
  <si>
    <t>Своевременно обеспечены ежемесячные выплаты стипендий учащимся</t>
  </si>
  <si>
    <t>Ежемесячно</t>
  </si>
  <si>
    <t>Основное мероприятие 3.5.1. Проведение комплекса мероприятий для мотивирования детей и молодежи по формированию здорового образа жизни</t>
  </si>
  <si>
    <t>Организация проведения мероприятий по формированию здорового образа жизни</t>
  </si>
  <si>
    <t>Мероприятие 3.5.1.1. Реализация комплекса мер по профилактике безнадзорности и правонарушений среди несовершеннолетних</t>
  </si>
  <si>
    <t>Выполнение плана проведения спортивно-массовых мероприятий (не менее 13)</t>
  </si>
  <si>
    <t>Контрольное событие 77</t>
  </si>
  <si>
    <t>Проведены мероприятия, направленные на здоровый образ жизни и профилактику асоциальных проявлений среди несовершеннолетних</t>
  </si>
  <si>
    <t>Контрольное событие 78</t>
  </si>
  <si>
    <t>Организована деятельность школьных спортивных клубов (не менее 28 клубов)</t>
  </si>
  <si>
    <t>Подпрограмма 4 "Обеспечение создания условий для реализации муниципальной программы"</t>
  </si>
  <si>
    <t>Уровень достижения показателей муниципальной программы "Развитие образования" и ее подпрограмм ежегодно - 95%</t>
  </si>
  <si>
    <t>Доля муниципальных организаций образования, получающих услуги по сопровождению ведения финансово-бухгалтерского учета и отчетности, в общем количестве организаций образования - 64%</t>
  </si>
  <si>
    <t>Обеспечение решения заявленных задач по ведению информационных ресурсов и баз данных - 100%</t>
  </si>
  <si>
    <t>Основное мероприятие 4.1.1. Обеспечение функций муниципальных органов, в том числе территориальных органов</t>
  </si>
  <si>
    <t>Заместители начальника Управления образования администрации МО ГО "Сыктывкар" Котелина Н.Е., Геллерт Е.Е., Дышев А.А.</t>
  </si>
  <si>
    <t>Уровень ежегодного достижения показателей муниципальной программы "Развитие образования" и ее подпрограмм - 95%</t>
  </si>
  <si>
    <t>Основное мероприятие 4.1.2. Реализация прочих функций, связанных с муниципальным управлением</t>
  </si>
  <si>
    <t>Заместитель начальника Управления дошкольного образования администрации МО ГО "Сыктывкар" Гуторова О.В., Заместитель начальника Управления образования администрации МО ГО "Сыктывкар" Котелина Н.Е.</t>
  </si>
  <si>
    <t>Уровень удовлетворенности населения МО ГО "Сыктывкар" качеством предоставления муниципальных услуг в сфере образования - 88%</t>
  </si>
  <si>
    <t>Основное мероприятие 4.1.3. Обеспечение деятельности (оказание услуг) муниципальных учреждений (организаций)</t>
  </si>
  <si>
    <t>Заместитель начальника Управления дошкольного образования администрации МО ГО "Сыктывкар" Гуторова О.В., Заместители начальника управления образования администрации МО ГО "Сыктывкар" Котелина Н.Е., Дышев А.А.</t>
  </si>
  <si>
    <t>100% выполнение муниципальных заданий организациями</t>
  </si>
  <si>
    <t>Основное мероприятие 4.1.4.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</si>
  <si>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Заместитель начальника Управления образования администрации МО ГО "Сыктывкар" Куликова А.Р. Начальник отдела финансово-экономической работы Кушакова А.Н.</t>
  </si>
  <si>
    <t>Основное мероприятие 4.1.6. Обеспечение комплексной работы по энергосбережению и повышению энергетической эффективности организаций, в том числе организация функционирования системы автоматизированного учета потребления органами местного самоуправления и муниципальными учреждениями энергетических ресурсов посредством обеспечения дистанционного сбора, анализа и передачи в адрес ресурсоснабжающих организаций данных</t>
  </si>
  <si>
    <t>Заместитель начальника Управления образования администрации МО ГО "Сыктывкар" Куликова А.Р.</t>
  </si>
  <si>
    <t>Доля организаций с муниципальным участием, размещающих информацию в ГИС "Энергоэффективность", от общего количества организаций с муниципальным участием - 100%</t>
  </si>
  <si>
    <t>Муниципальная программа (ИТОГО)</t>
  </si>
  <si>
    <t xml:space="preserve">ПЛАН  РЕАЛИЗАЦИИ МУНИЦИПАЛЬНОЙ ПРОГРАММЫ МО ГО "СЫКТЫВКАР" "РАЗВИТИЕ ОБРАЗОВАНИЯ" НА 2024 ГОД
</t>
  </si>
  <si>
    <t>3 квартал 2025</t>
  </si>
  <si>
    <t>4 квартал 2025</t>
  </si>
  <si>
    <t>Реализованы муниципальными образовательными организациями региональные проекты "Народный бюджет" в сфере образования на территории МО ГО "Сыктывкар" в 2025 году</t>
  </si>
  <si>
    <t>Реализованы муниципальными образовательными организациями проекты школьного инициативного бюджетирования "Народный бюджет в школе" в 2025 году</t>
  </si>
  <si>
    <t>Основное мероприятие 3.4.1. Создание условий для выявления и поддержки талантливой молодежи, поддержки общественно-значимых инициатив</t>
  </si>
  <si>
    <t>пожарка</t>
  </si>
  <si>
    <t>Пожарка  только УО</t>
  </si>
  <si>
    <t>Ю4  модерниз ФБ, модеринз РБ</t>
  </si>
  <si>
    <t>горячее питание</t>
  </si>
  <si>
    <t>питание МБ  01218С</t>
  </si>
  <si>
    <t>Антитеррор только УО</t>
  </si>
  <si>
    <t>вместе они дают комплексную безопасность 7201004,25</t>
  </si>
  <si>
    <t>рем МБ 1.11006+ ремонты софинанс 7201003.25</t>
  </si>
  <si>
    <t>НБ  по 888,8 т.р. и НБ в школе</t>
  </si>
  <si>
    <t>НБ и НБ в школе РБ</t>
  </si>
  <si>
    <t>НБ и НБ в школе МБ</t>
  </si>
  <si>
    <t>повышение ОТ</t>
  </si>
  <si>
    <t>софинанс 727000 повыш ОТ+мунзадание ДОПов 01259</t>
  </si>
  <si>
    <t>01259С0000 МЗ Школы</t>
  </si>
  <si>
    <t>2.2.13   Основное мероприятие "Реализация отдельных мероприятий регионального проекта "Педагоги и наставники"</t>
  </si>
  <si>
    <t>Обеспечено выполнение Соглашения по предоставлению выплат ежемесячного денежного вознаграждения советникам директоров по воспитанию и взаимодействию с детскими общественными объединениями</t>
  </si>
  <si>
    <t>Обеспечено выполнение Соглашения по обеспечению деятельности советников директора по воспитанию и взаимодействию с детскими общественными объединениями</t>
  </si>
  <si>
    <t>Обеспечено выполнение Соглашения по предоставлению выплат  денежного вознаграждения за классное руководство,  предоставляемые педагогическим работникам  образовательных организаций, ежемесячно</t>
  </si>
  <si>
    <t>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t>
  </si>
  <si>
    <t xml:space="preserve">Обеспечены выплаты денежного вознаграждения за классное руководство,  предоставляемые педагогическим работникам образовательных организаций, ежемесячно </t>
  </si>
  <si>
    <t>В государственных и муниципальных общеобразовательных организациях и их структурных подразделениях реализованы мероприятия по обеспечению деятельности советников директора по воспитанию и взаимодействию с детскими общественными объединениями</t>
  </si>
  <si>
    <t xml:space="preserve">Мероприятие 2.2.13.1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</si>
  <si>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 xml:space="preserve">Мероприятие 2.2.13.2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t>
  </si>
  <si>
    <t>Мероприятие 2.2.13.3  Обеспечены выплаты  денежного вознаграждения за классное руководство,  предоставляемые педагогическим работникам  образовательных организаций, ежемесячно</t>
  </si>
  <si>
    <t xml:space="preserve">Заключены договора на выполнение работ по подготовке инженерных изысканий, проектно-сметной и рабочей документации и выполнение работ по государственной экспертизы по объекту "Школа на 600 мест по адресу: Республика Коми, г. Сыктывкар, ул. Петрозаводская" </t>
  </si>
  <si>
    <t xml:space="preserve">Заключен договор на выполнение работ по проведению государственной экспертизы по объекту "Школа на 600 мест по адресу: Республика Коми, г. Сыктывкар, ул. Петрозаводская"
</t>
  </si>
  <si>
    <t xml:space="preserve">
Заключен договор на выполнение работ по подготовке инженерных изысканий, проектно-сметной и рабочей документации по объекту "Школа на 600 мест по адресу: Республика Коми, г. Сыктывкар, ул. Петрозаводская"
</t>
  </si>
  <si>
    <t>Заместитель начальника Управления дошкольного образования администрации МО ГО "Сыктывкар" Гуторова О.В., Заместитель начальника Управления образования администрации МО ГО "Сыктывкар" Куликова А.Р., Директор МКУ "Центр обеспечения деятельности образовательных организаций" Бабешко М.И.</t>
  </si>
  <si>
    <t>Заместитель начальника отдела обеспечения комплексной безопасности Управления дошкольного образования администрации МО ГО "Сыктывкар" Туголуков Л.Г.</t>
  </si>
  <si>
    <t>Обеспечено функционирование муниципальных организаций дополнительного образования (отчет о выполнении муниципального социального заказа)</t>
  </si>
  <si>
    <t>Обеспечены бесплатным горячим питанием обучающиеся, получающие начальное общее образование в мунципальных образовательных организациях, чел.</t>
  </si>
  <si>
    <t>Начальник Управления дошкольного образования администрации МО ГО "Сыктывкар" Боровкова Н.В.
Заместитель руководителя администрации - начальник управления образования администрации МО ГО "Сыктывкар" Бригида О.Ю.</t>
  </si>
  <si>
    <t>Уровень достижения показателей муниципальной программы "Развитие образования" и ее подпрограмм ежегодно - 95%
Доля муниципальных организаций образования, получающих услуги по сопровождению ведения финансово-бухгалтерского учета и отчетности, в общем количестве организаций образования - 64% 
Обеспечение решения заявленных задач по ведению информационных ресурсов и баз данных - 100%</t>
  </si>
  <si>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Цуварев А.Ю.</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</si>
  <si>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Цуварев А.Ю.</t>
  </si>
  <si>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Цуварев А.Ю., Директор МКУ "Центр обеспечения деятельности образовательных организаций" Бабешко М.И.</t>
  </si>
  <si>
    <t>Количество объектов муниципальных образовательных организаций, на которых проведены капитальные и/или текущие ремонты, приобретено оборудование для пищеблоков в целях их приведения в соответствие с санитарно-эпидемиологическими требованиями (правилами), не менее 6</t>
  </si>
  <si>
    <t>ремонты 7201003 республиканские</t>
  </si>
  <si>
    <t>2 учреждения:  Успех, Олимп АПС и СОУЭ</t>
  </si>
  <si>
    <t>Доля детей в возрасте 5 - 18 лет, обучающихся по дополнительным общеразвивающим программам за счет социального сертификата на получение муниципальной услуги в социальной сфере 6%</t>
  </si>
  <si>
    <t xml:space="preserve">Выполнение показателей по охвату социальными сертификатами </t>
  </si>
  <si>
    <t>стипендии</t>
  </si>
  <si>
    <t>Количество проведенных фестивалей, конкурсов, форумов и конференций не менее 15</t>
  </si>
  <si>
    <t>Обеспечено проведение фестивалей, конкурсов, форумов и конференций (не менее 10 мероприятий)</t>
  </si>
  <si>
    <t>Количество объектов, в которых в полном объеме выполнены мероприятия по капитальному ремонту общеобразовательных организаций и их оснащению средствами обучения и воспитания, не менее 7</t>
  </si>
  <si>
    <t>Выполнены мероприятия по капитальному ремонту общеобразовательных организаций и их оснащению средствами обучения и воспитания</t>
  </si>
  <si>
    <t>Обеспечение деятельности учреждений по направлению молодежной политики и  поддержке талантливой молодежи и одаренных учащихся</t>
  </si>
  <si>
    <t xml:space="preserve">Обеспечены выплаты в соотвествии с Постановлением администрации МО ГО "Сыктывкар" 
"Об оплате труда работников муниципальных образовательных организаций, организаций, осуществляющих обучение, и иных организаций, функции и полномочия учредителя которых осуществляют управление образования и управление дошкольного образования администрации МО ГО "Сыктывкар"
</t>
  </si>
  <si>
    <t>Мероприятие 2.2.12.1  Проведение капитальных и текущих ремонтов зданий образовательных организаций</t>
  </si>
  <si>
    <t>Проведение ремонтных работ участвующих в программе капитального ремонта "Модернизация школьных систем образования" образовательных организаций</t>
  </si>
  <si>
    <t>х</t>
  </si>
  <si>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МАУ "МЦ г. Сыктывкара" Рочева Т.Н. </t>
  </si>
  <si>
    <t>Доля учащихся муниципальных общеобразовательных организаций, перешедших на обучение по федеральным государственным образовательным стандартам, в общей численности учащихся муниципальных общеобразовательных организаций - 100 %. Доля выпускников 11 классов муниципальных общеобразовательных организаций, получивших аттестат о среднем общем образовании, в общей численности выпускников 11 классов муниципальных общеобразовательных организаций 99,8%</t>
  </si>
  <si>
    <t>Количество объектов (территорий) муниципальных образовательных организаций, на которых выполнены мероприятия по обеспечению комплексной безопасности,
 не менее 2</t>
  </si>
  <si>
    <t>это на канцтовары из ПНО</t>
  </si>
  <si>
    <t>ПНО</t>
  </si>
  <si>
    <t xml:space="preserve">Осуществление расходов на материальное обеспечение осуществления государственного полномочия </t>
  </si>
  <si>
    <t>до конца года</t>
  </si>
  <si>
    <t>Мероприятие 4.1.4.1. Обеспечение расходов на материальное обеспечение осуществления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</si>
  <si>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Осуществление расходов на материальное обеспечение осуществления государственного полномочия</t>
  </si>
  <si>
    <t>Развитие добровольческой деятельности среди детей и молодежи, увеличение доли молодежи, задействованной в мероприятиях по вовлечению в творческую деятельность, от общего числа молодежи до 45%</t>
  </si>
  <si>
    <t>Обеспечена деятельность муниципального Центра волонтерства и добровольчества (охват добровольческой деятельности не менее 20 % от общего числа детей и молодежи)</t>
  </si>
  <si>
    <r>
      <t xml:space="preserve">Доступность дошкольного образования для детей в возрасте от двух месяцев до трех лет - 100%. Уровень удовлетворенности населения МО ГО "Сыктывкар" качеством реализации образовательных программ </t>
    </r>
    <r>
      <rPr>
        <b/>
        <sz val="10"/>
        <rFont val="Times New Roman"/>
        <family val="1"/>
        <charset val="204"/>
      </rPr>
      <t>- 90%</t>
    </r>
  </si>
  <si>
    <r>
      <t xml:space="preserve">Доля детей в возрасте 1 - 7 лет, получающих дошкольное образование в муниципальных образовательных учреждениях, в общей численности детей в возрасте 1 - 7 лет - </t>
    </r>
    <r>
      <rPr>
        <b/>
        <sz val="10"/>
        <rFont val="Times New Roman"/>
        <family val="1"/>
        <charset val="204"/>
      </rPr>
      <t>99%</t>
    </r>
  </si>
  <si>
    <r>
      <t>Доля родителей (законных представителей), воспользовавшихся правом на получение компенсации части родительской платы, в общей численности родителей (законных представителей), имеющих указанное право -</t>
    </r>
    <r>
      <rPr>
        <b/>
        <sz val="10"/>
        <rFont val="Times New Roman"/>
        <family val="1"/>
        <charset val="204"/>
      </rPr>
      <t xml:space="preserve"> 30%</t>
    </r>
  </si>
  <si>
    <r>
      <t xml:space="preserve">Количество психолого-педагогической, методической и консультативной помощи родителям (законным представителям) детей дошкольного возраста - </t>
    </r>
    <r>
      <rPr>
        <b/>
        <sz val="10"/>
        <rFont val="Times New Roman"/>
        <family val="1"/>
        <charset val="204"/>
      </rPr>
      <t>15 000</t>
    </r>
    <r>
      <rPr>
        <sz val="10"/>
        <rFont val="Times New Roman"/>
        <family val="1"/>
        <charset val="204"/>
      </rPr>
      <t xml:space="preserve"> ед. Доля граждан, положительно оценивших качество методической, психолого-педагогической, диагностической и консультативной помощи, от общего числа обратившихся -</t>
    </r>
    <r>
      <rPr>
        <b/>
        <sz val="10"/>
        <rFont val="Times New Roman"/>
        <family val="1"/>
        <charset val="204"/>
      </rPr>
      <t xml:space="preserve"> 100%</t>
    </r>
  </si>
  <si>
    <r>
      <t xml:space="preserve">Удельный вес муниципальных дошкольных образовательных организаций, принявших участие в муниципальных, республиканских и всероссийских мероприятиях по выявлению, распространению и поддержке инновационного опыта, в общей численности муниципальных дошкольных образовательных организаций - </t>
    </r>
    <r>
      <rPr>
        <b/>
        <sz val="10"/>
        <rFont val="Times New Roman"/>
        <family val="1"/>
        <charset val="204"/>
      </rPr>
      <t>80%</t>
    </r>
  </si>
  <si>
    <r>
      <t xml:space="preserve">Удельный вес детей в возрасте от 5 до 7 лет, принявших участие в конкурсных мероприятиях, в общей численности детей в возрасте от 5 до 7 лет, посещающих муниципальные дошкольные образовательные организации - </t>
    </r>
    <r>
      <rPr>
        <b/>
        <sz val="10"/>
        <rFont val="Times New Roman"/>
        <family val="1"/>
        <charset val="204"/>
      </rPr>
      <t>75%</t>
    </r>
  </si>
  <si>
    <t>Основное мероприятие 2.2.12 "Реализация отдельных мероприятий регионального проекта "Все лучшее детям"</t>
  </si>
  <si>
    <t>Ответственный испольнитель: Управление образования администрации МО ГО "Сыктывкар"</t>
  </si>
  <si>
    <t xml:space="preserve">                             
</t>
  </si>
  <si>
    <t xml:space="preserve">           </t>
  </si>
  <si>
    <t xml:space="preserve">Форма мониторинга реализации муниципальной программы (квартальная)     </t>
  </si>
  <si>
    <t>Наименование муниципальной программы: "Развитие образования"   отчетный период: 3 месяца  2025 г.</t>
  </si>
  <si>
    <t>Статус мероприятия, контрольного события</t>
  </si>
  <si>
    <t>№ п/п</t>
  </si>
  <si>
    <t>План</t>
  </si>
  <si>
    <t>Дата наступления и содержание мероприятия, контрольного события в отчетном периоде</t>
  </si>
  <si>
    <t>Расходы на реализацию основного мероприятия, мероприятия программы, тыс. руб.</t>
  </si>
  <si>
    <t>Источник финансирования</t>
  </si>
  <si>
    <t>План на отчетную дату</t>
  </si>
  <si>
    <t>Кассовое исполнение на отчетную дату</t>
  </si>
  <si>
    <t>Факт</t>
  </si>
  <si>
    <t xml:space="preserve"> Основное мероприятие 2.2.13 "Реализация отдельных мероприятий регионального проекта "Педагоги и наставники"</t>
  </si>
  <si>
    <t>Контрольное событие 1. Проведен мониторинг выполнения муниципального задания муниципальными образовательными организациями</t>
  </si>
  <si>
    <t>Контрольное событие 27. Приемка вневедомственной комиссией 37 общеобразовательных организаций к новому учебному году (Акты проверки готовности общеобразовательных организаций к новому учебному году и работе в зимних условиях)</t>
  </si>
  <si>
    <t>Контрольное событие 28. Выполнено муниципальное задание 37 муниципальными общеобразовательными организациями (отчет о выполнении муниципальных заданий)</t>
  </si>
  <si>
    <t>Контрольное событие 29. Закуплены учебники и учебные пособия (Акты проверки готовности общеобразовательных организаций к новому учебному году и работе в зимних условиях)</t>
  </si>
  <si>
    <t>Контрольное событие 30. Переход на федеральные государственные образовательные стандарты на уровне начального общего, основного общего и среднего общего образования (Информация)</t>
  </si>
  <si>
    <t>Контрольное событие 31. Проведен мониторинг реального функционирования коми языка в муниципальных образовательных организациях (информация)</t>
  </si>
  <si>
    <t>Контрольное событие 32. Обеспечено 100% повышение квалификации педагогических работников, работающих по федеральным государственным образовательным стандартам</t>
  </si>
  <si>
    <t>Контрольное событие 33. Мониторинг средней заработной платы педагогических работников муниципальных общеобразовательных организаций</t>
  </si>
  <si>
    <t>Контрольное событие 34. 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t>
  </si>
  <si>
    <t>Контрольное событие 35. Мониторинг выполнения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t>
  </si>
  <si>
    <t>Контрольное событие 36. Вневедомственной комиссией принято 37 общеобразовательных организаций к новому учебному году (Приказ по итогам готовности ОО к новому учебному году и работе в зимних условиях)</t>
  </si>
  <si>
    <t>Контрольное событие 37. Вневедомственной комиссией принято 8 образовательных организаций к новому учебному году (Приказ по итогам готовности ОО к новому учебному году и работе в зимних условиях)</t>
  </si>
  <si>
    <t>Контрольное событие 38. Обеспечено функционирование муниципальных организаций дополнительного образования (отчет о выполнении муниципального социального заказа)</t>
  </si>
  <si>
    <t>Контрольное событие 39. Своевременно выполнены условия действующих договоров по обращению с твердыми коммунальными отходами</t>
  </si>
  <si>
    <t>Контрольное событие 40. Проведены работы по обустройству пандусов и входных групп в муниципальных общеобразовательных организациях (информация о выполненных работах)</t>
  </si>
  <si>
    <t>Контрольное событие 41. Выполнены мероприятия по организации питания обучающихся 1 - 4 классов в части показателя в соответствии с Соглашением на предоставление субсидии на организацию питания (Постановление администрации МО ГО "Сыктывкар" об организации питания обучающихся в муниципальных общеобразовательных организациях)</t>
  </si>
  <si>
    <t>Контрольное событие 42. Выполнены мероприятия по организации питания обучающихся 5 - 11 классов (Постановление администрации МО ГО "Сыктывкар" об организации питания обучающихся в муниципальных общеобразовательных организациях)</t>
  </si>
  <si>
    <t>Контрольное событие 43. Выполнены текущие ремонтные работы (Акты проверки готовности общеобразовательных организаций к новому учебному году и работе в зимних условиях)</t>
  </si>
  <si>
    <t>Контрольное событие 44. Вневедомственной комиссией приняты 37 общеобразовательных организаций к новому учебному году (Приказ по итогам готовности ОО к новому учебному году и работе в зимних условиях)</t>
  </si>
  <si>
    <t>Контрольное событие 45. Проведен мониторинг выполнения работ муниципальными общеобразовательными организациями по обеспечению антитеррористической защищенности</t>
  </si>
  <si>
    <t>Контрольное событие 46. Проведен мониторинг выполнения работ по полученным предписаниям органами пожарного надзора муниципальными общеобразовательными организациями по обеспечению пожарной безопасности</t>
  </si>
  <si>
    <t>Контрольное событие 47. Проведены работы по повышению энергетической эффективности (Приказ об итогах подготовки муниципальных образовательных организаций к новому учебному году)</t>
  </si>
  <si>
    <t>Контрольное событие 48. Проведены работы по обустройству беспрепятственного доступа маломобильных групп населения в муниципальные общеобразовательные организации</t>
  </si>
  <si>
    <t>Контрольное событие 49. Сохранен уровень заработной платы педагогических работников муниципальных общеобразовательных организаций на уровне средней заработной платы по Республике Коми</t>
  </si>
  <si>
    <t>Контрольное событие 50. Мониторинг средней заработной платы педагогических работников муниципальных общеобразовательных организаций</t>
  </si>
  <si>
    <t>Контрольное событие 51. 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образовательных организаций дополнительного образования детей</t>
  </si>
  <si>
    <t>Контрольное событие 52. Мониторинг выполнения мероприятий, утвержденных Планом мероприятий по оптимизации бюджетных расходов в сфере образования в части муниципальных образовательных организаций дополнительного образования детей)</t>
  </si>
  <si>
    <t>Контрольное событие 53. Утверждена проектно-сметная и рабочая документация по объекту "Корпус школы на 600 мест в районе улицы Орджоникидзе - Карла Маркса - Красных партизан"</t>
  </si>
  <si>
    <t>Контрольное событие 54. Получено положительное заключение государственной экспертизы по объекту "Корпус школы на 600 мест в районе улицы Орджоникидзе - Карла Маркса - Красных партизан"</t>
  </si>
  <si>
    <t xml:space="preserve">
Контрольное событие 55. Заключен договор на выполнение работ по подготовке инженерных изысканий, проектно-сметной и рабочей документации по объекту "Школа на 600 мест по адресу: Республика Коми, г. Сыктывкар, ул. Петрозаводская"
</t>
  </si>
  <si>
    <t xml:space="preserve">Контрольное событие 56. Заключен договор на выполнение работ по проведению государственной экспертизы по объекту "Школа на 600 мест по адресу: Республика Коми, г. Сыктывкар, ул. Петрозаводская"
</t>
  </si>
  <si>
    <t>Контрольное событие 57. Проведен мониторинг проведения оценки мероприятий в системе персонифицированного финансирования дополнительного образования детей муниципальных учреждений дополнительного образования в МО ГО "Сыктывкар" в сфере образования</t>
  </si>
  <si>
    <t>Контрольное событие 58. Выплачена ежемесячная денежная компенсация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</si>
  <si>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Контрольное событие 59. Реализованы муниципальными образовательными организациями региональные проекты "Народный бюджет" в сфере образования на территории МО ГО "Сыктывкар" в 2025 году</t>
  </si>
  <si>
    <t>Контрольное событие 60. Реализованы муниципальными образовательными организациями проекты школьного инициативного бюджетирования "Народный бюджет в школе" в 2025 году</t>
  </si>
  <si>
    <t>Контрольное событие 61. Проведен мониторинг выполнения мероприятий по реализации инициативных проектов на территории МО ГО "Сыктывкар"</t>
  </si>
  <si>
    <t>Контрольное событие 62. Проведение ремонтных работ участвующих в программе капитального ремонта "Модернизация школьных систем образования" образовательных организаций</t>
  </si>
  <si>
    <t>Контрольное событие 63. Оснащение участвующих в программе капитального ремонта "Модернизация школьных систем образования" образовательных организаций средствами обучения и воспитания</t>
  </si>
  <si>
    <t>Контрольное событие 65. Обеспечено выполнение Соглашения по обеспечению деятельности советников директора по воспитанию и взаимодействию с детскими общественными объединениями</t>
  </si>
  <si>
    <t>Контрольное событие 66. Обеспечено выполнение Соглашения по предоставлению выплат  денежного вознаграждения за классное руководство,  предоставляемые педагогическим работникам  образовательных организаций, ежемесячно</t>
  </si>
  <si>
    <t>Контрольное событие 67. Открыты оздоровительные лагеря с дневным пребыванием на базе муниципальных образовательных организаций (Мониторинг круглогодичного оздоровления в системе АРИСМО)</t>
  </si>
  <si>
    <t>Контрольное событие 68. Скомплектованы группы учащихся в загородные стационарные детские оздоровительные лагеря в соответствии с предоставляемой Министерством образования и молодежной политики Республики Коми квотой</t>
  </si>
  <si>
    <t>Контрольное событие 69. Организованы молодежные форумы, слеты, сборы</t>
  </si>
  <si>
    <t>Контрольное событие 70. Обеспечена деятельность муниципального Центра волонтерства и добровольчества (охват добровольческой деятельности не менее 20 % от общего числа детей и молодежи)</t>
  </si>
  <si>
    <t>Контрольное событие 71. Участие во Всероссийских и республиканских патриотических акциях</t>
  </si>
  <si>
    <t>Контрольное событие 72. Проведены мероприятия, направленные на гражданское и военно-патриотическое воспитание молодежи, обеспечена деятельность военно-патриотических клубов</t>
  </si>
  <si>
    <t>Контрольное событие 73. Обеспечено проведение фестивалей, конкурсов, форумов и конференций (не менее 10 мероприятий)</t>
  </si>
  <si>
    <t>Контрольное событие 74. Обеспечено функционирование муниципального учреждения по организации работы с молодежью (отчет о выполнении муниципального задания)</t>
  </si>
  <si>
    <t>Контрольное событие 75. Своевременно обеспечены ежемесячные выплаты стипендий учащимся</t>
  </si>
  <si>
    <t>Контрольное событие 76. Проведены мероприятия, направленные на здоровый образ жизни и профилактику асоциальных проявлений среди несовершеннолетних</t>
  </si>
  <si>
    <t>Контрольное событие 77. Организована деятельность школьных спортивных клубов (не менее 28 клубов)</t>
  </si>
  <si>
    <t>срок не наступил</t>
  </si>
  <si>
    <t>Контрольное событие 2. Проведен мониторинг кредиторской задолженности по оплате муниципальными образовательными организациями расходов по коммунальным услугам (ТКО)</t>
  </si>
  <si>
    <t>выполнено в срок</t>
  </si>
  <si>
    <t>Контрольное событие 3. Проведен мониторинг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t>
  </si>
  <si>
    <t>Контрольное событие 4. Проведен мониторинг соблюдения лицензионных требований и принятых мер по устранению выявленных нарушений в муниципальных дошкольных образовательных организациях</t>
  </si>
  <si>
    <t>Контрольное событие 5. Мониторинг средней заработной платы педагогических работников муниципальных дошкольных образовательных организаций</t>
  </si>
  <si>
    <t>Контрольное событие 6. 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t>
  </si>
  <si>
    <t>Контрольное событие 7. Мониторинг выполнения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t>
  </si>
  <si>
    <t>Контрольное событие 8. Приняты и рассмотрены заявления на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</si>
  <si>
    <t>Контрольное событие 9. Выданы уведомления о предоставлении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или об отказе в предоставлении муниципальной услуги</t>
  </si>
  <si>
    <t>Контрольное событие 10. Определен объем расходов, связанных с назначением компенсации за содержание ребенка (присмотр и уход за ребенком) в муниципальных дошкольных образовательных организациях</t>
  </si>
  <si>
    <t>Контрольное событие 11. Проведен мониторинг исполнения муниципальными дошкольными образовательными организациями планов мероприятий, предусмотренных паспортами архитектурной доступности объектов для инвалидов и других маломобильных групп населения</t>
  </si>
  <si>
    <t>Контрольное событие 12. Проведен мониторинг выполнения ремонтных работ организациями, функции и полномочия учредителя которых осуществляет Управление дошкольного образования администрации МО ГО "Сыктывкар"</t>
  </si>
  <si>
    <t>Контрольное событие 13. Проведен мониторинг выполнения работ муниципальными дошкольными образовательными организациями по обеспечению антитеррористической защищенности</t>
  </si>
  <si>
    <t>Контрольное событие 14. Проведен мониторинг выполнения работ муниципальными дошкольными образовательными организациями по обеспечению пожарной безопасности</t>
  </si>
  <si>
    <t>Контрольное событие 15. Проведен мониторинг выполнения работ муниципальными дошкольными образовательными организациями по устранению предписаний органов Государственного пожарного надзора</t>
  </si>
  <si>
    <t>Контрольное событие 16. Отчет о расходовании средств на 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t>
  </si>
  <si>
    <t>Контрольное событие 17. Начислена компенсация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</si>
  <si>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Контрольное событие 18. Проведен мониторинг предоставления услуг методической, психолого-педагогической, диагностической и консультативной помощи родителям (законным представителям) в муниципальных дошкольных образовательных организациях</t>
  </si>
  <si>
    <t>Контрольное событие 19. Проведен мониторинг выполнения работ муниципальными дошкольными образовательными организациями по реализации народных проектов в сфере образования, прошедших отбор в рамках проекта "Народный бюджет"</t>
  </si>
  <si>
    <t>Контрольное событие 20. Проведен мониторинг выполнения мероприятий муниципальными дошкольными образовательными организациями по реализации инициативных проектов на территории МО ГО "Сыктывкар" прошедших отбор</t>
  </si>
  <si>
    <t>Контрольное событие 21. Проведен анализ результатов деятельности базовых дошкольных образовательных организаций и городских методических объединений</t>
  </si>
  <si>
    <t>Контрольное событие 22. Проведен мониторинг участия педагогических работников в муниципальных конкурсах профессионального мастерства</t>
  </si>
  <si>
    <t>Контрольное событие 23. Осуществлен анализ результатов проведения муниципальных мероприятий по выявлению, распространению и поддержке инновационного опыта</t>
  </si>
  <si>
    <t>Контрольное событие 24. Проведен мониторинг участия руководящих и педагогических работников муниципальных дошкольных образовательных организаций в республиканских и всероссийских мероприятиях по выявлению, распространению и поддержке инновационного опыта</t>
  </si>
  <si>
    <t>Контрольное событие 25. Проведен мониторинг участия детей в муниципальных мероприятиях по различным направлениям</t>
  </si>
  <si>
    <t>Контрольное событие 26. Проведен мониторинг предоставления дополнительного образования в муниципальных дошкольных образовательных организациях</t>
  </si>
  <si>
    <t>Основное мероприятие 3.5.2. Основное мероприятие «Реализация отдельных мероприятий регионального проекта «Россия – страна возможностей»</t>
  </si>
  <si>
    <t>Мероприятие 3.5.2.1. Реализация программы комплексного развития молодежной политики в субъектах Российской Федерации «Регион для молодых»</t>
  </si>
  <si>
    <t>Руководитель службы реализации молодежной политики управления образования администрации МО ГО "Сыктывкар" Артемьева А.А., директор МАУ "МЦ г. Сыктывкара" Рочева Т.Н.</t>
  </si>
  <si>
    <t>Основное мероприятие 3.5.3. Основное мероприятие «Реализация отдельных мероприятий регионального проекта «Мы вместе (Воспитание гармонично развитой личности)»</t>
  </si>
  <si>
    <t>Мероприятие 3.5.3.1. Реализация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</si>
  <si>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1.1.</t>
  </si>
  <si>
    <t>1.2.</t>
  </si>
  <si>
    <t>1.3.</t>
  </si>
  <si>
    <t>2.</t>
  </si>
  <si>
    <t>2.1.</t>
  </si>
  <si>
    <t>2.2.</t>
  </si>
  <si>
    <t>2.3.</t>
  </si>
  <si>
    <t>2.4.</t>
  </si>
  <si>
    <t>3.</t>
  </si>
  <si>
    <t>3.1.</t>
  </si>
  <si>
    <t>3.2.</t>
  </si>
  <si>
    <t>4.</t>
  </si>
  <si>
    <t>4.1.</t>
  </si>
  <si>
    <t>5.</t>
  </si>
  <si>
    <t>5.1.</t>
  </si>
  <si>
    <t>5.2.</t>
  </si>
  <si>
    <t>5.3.</t>
  </si>
  <si>
    <t>6.</t>
  </si>
  <si>
    <t>6.1.</t>
  </si>
  <si>
    <t>7.</t>
  </si>
  <si>
    <t>7.1.</t>
  </si>
  <si>
    <t>8.</t>
  </si>
  <si>
    <t>8.1.</t>
  </si>
  <si>
    <t>8.2.</t>
  </si>
  <si>
    <t>9.</t>
  </si>
  <si>
    <t>9.1.</t>
  </si>
  <si>
    <t>9.2.</t>
  </si>
  <si>
    <t>10.</t>
  </si>
  <si>
    <t>10.1.</t>
  </si>
  <si>
    <t>10.2.</t>
  </si>
  <si>
    <t>11.</t>
  </si>
  <si>
    <t>11.1.</t>
  </si>
  <si>
    <t>11.2.</t>
  </si>
  <si>
    <t>12.</t>
  </si>
  <si>
    <t>12.1.</t>
  </si>
  <si>
    <t>12.2.</t>
  </si>
  <si>
    <t>12.3.</t>
  </si>
  <si>
    <t>12.4.</t>
  </si>
  <si>
    <t>12.5.</t>
  </si>
  <si>
    <t>12.6.</t>
  </si>
  <si>
    <t>12.7.</t>
  </si>
  <si>
    <t>12.8.</t>
  </si>
  <si>
    <t>12.9.</t>
  </si>
  <si>
    <t>13.</t>
  </si>
  <si>
    <t>13.1.</t>
  </si>
  <si>
    <t>13.2.</t>
  </si>
  <si>
    <t>13.3.</t>
  </si>
  <si>
    <t>14.</t>
  </si>
  <si>
    <t>14.1.</t>
  </si>
  <si>
    <t>15.</t>
  </si>
  <si>
    <t>15.1.</t>
  </si>
  <si>
    <t>15.2.</t>
  </si>
  <si>
    <t>16.</t>
  </si>
  <si>
    <t>16.1.</t>
  </si>
  <si>
    <t>16.2.</t>
  </si>
  <si>
    <t>16.3.</t>
  </si>
  <si>
    <t>16.4.</t>
  </si>
  <si>
    <t>16.5.</t>
  </si>
  <si>
    <t>17.</t>
  </si>
  <si>
    <t>17.1.</t>
  </si>
  <si>
    <t>18.</t>
  </si>
  <si>
    <t>18.1.</t>
  </si>
  <si>
    <t>18.2.</t>
  </si>
  <si>
    <t>18.3.</t>
  </si>
  <si>
    <t>19.</t>
  </si>
  <si>
    <t>19.1.</t>
  </si>
  <si>
    <t>19.2.</t>
  </si>
  <si>
    <t>20.</t>
  </si>
  <si>
    <t>20.1.</t>
  </si>
  <si>
    <t>21.</t>
  </si>
  <si>
    <t>22.</t>
  </si>
  <si>
    <t>22.1.</t>
  </si>
  <si>
    <t>22.2.</t>
  </si>
  <si>
    <t>23.</t>
  </si>
  <si>
    <t>23.1.</t>
  </si>
  <si>
    <t>24.</t>
  </si>
  <si>
    <t xml:space="preserve"> Мероприятие 2.2.13.1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</si>
  <si>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Контрольное событие 64.  Обеспечено выполнение Соглашения по предоставлению выплат ежемесячного денежного вознаграждения советникам директоров по воспитанию и взаимодействию с детскими общественными объединениями</t>
  </si>
  <si>
    <t>24.1.</t>
  </si>
  <si>
    <t>24.2.</t>
  </si>
  <si>
    <t>24.3.</t>
  </si>
  <si>
    <t>25.</t>
  </si>
  <si>
    <t>25.1.</t>
  </si>
  <si>
    <t>26.</t>
  </si>
  <si>
    <t>26.1.</t>
  </si>
  <si>
    <t>27.</t>
  </si>
  <si>
    <t>27.1.</t>
  </si>
  <si>
    <t>28.</t>
  </si>
  <si>
    <t>28.1.</t>
  </si>
  <si>
    <t>28.2.</t>
  </si>
  <si>
    <t>29.</t>
  </si>
  <si>
    <t>29.1.</t>
  </si>
  <si>
    <t>30.</t>
  </si>
  <si>
    <t>31.</t>
  </si>
  <si>
    <t>32.</t>
  </si>
  <si>
    <t>33.</t>
  </si>
  <si>
    <t>34.</t>
  </si>
  <si>
    <t xml:space="preserve">* данные мероприятия и контрольные события планируются внести в План реализациМП "Развитие образования"  на 2025 год </t>
  </si>
  <si>
    <t>Контрольное событие. Реализована программа комплексного развития молодежной политики в субъектах Российской Федерации «Регион для молодых»</t>
  </si>
  <si>
    <t>Контрольное событие.  Реализована практика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</si>
  <si>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 xml:space="preserve">Контрольное событие 78. Осуществление расходов на материальное обеспечение осуществления государственного полномочия </t>
  </si>
  <si>
    <t>33.1.</t>
  </si>
  <si>
    <t xml:space="preserve">Вывод об эффективности реализации муниципальной программы за отчетный период: </t>
  </si>
  <si>
    <t>В 2024 г. получено отрицательное заключение государственной экспертизы. Подрядчиком организована работа по устранению замечаний и повторному прохождению государственной экспертизы за счет собственных средств.  
02.06.2025 получено положительное заключение повторной государственной экспертизы.</t>
  </si>
  <si>
    <t>Ответственный исполнитель: Управление образования администрации МО ГО "Сыктывкар"</t>
  </si>
  <si>
    <t>Контракт не заключен</t>
  </si>
  <si>
    <t>Наименование муниципальной программы: "Развитие образования"   отчетный период: 9 месяцев  2025 г.</t>
  </si>
  <si>
    <t>Мониторинг выполнения муниципального задания муниципальными дошкольными образовательными организациями по состоянию на 31.12.2024г. проведен своевременно 17.01.2025.
Мониторинг выполнения муниципального задания муниципальными дошкольными образовательными организациями по состоянию на 31.03.2025г. проведен своевременно 15.04.2025.                                                                                                                              Мониторинг выполнения муниципального задания муниципальными дошкольными образовательными организациями по состоянию на 30.06.2025г. проведен своевременно 16.07.2025.</t>
  </si>
  <si>
    <t>Мониторинг    выполнения     муниципального    задания   организациями,    функции    и   полномочия    учредителя,   которых осуществляет Управление дошкольного образования администрации МО  ГО  "Сыктывкар" по состоянию  на 31.12.2024  проведен своевременно 17.01.2025. Проведенный анализ показал, что муниципальное задание "Выполнено в полном объеме".
Мониторинг    выполнения     муниципального    задания    организациями,    функции    и   полномочия    учредителя,   которых осуществляет Управление дошкольного образования администрации МО  ГО  "Сыктывкар" по состоянию  на 31.03.2025  проведен своевременно 15.04.2025. Проведенный анализ показал, что муниципальное задание "Выполнено в полном объеме".                                                                                                                                                                                                                                                          Мониторинг    выполнения     муниципального    задания   организациями,    функции    и   полномочия    учредителя,   которых осуществляет Управление дошкольного образования администрации МО  ГО  "Сыктывкар" по состоянию  на 30.06.2025  проведен своевременно 16.07.2025. Проведенный анализ показал, что муниципальное задание "Выполнено в полном объеме".</t>
  </si>
  <si>
    <t>Мониторинг средней заработной платы педагогических работников муниципальных дошкольных образовательных организаций проведен своевременно. Проведенный анализ выполнения целевого показателя по педагогическим работникам показал, что средняя заработная плата педагогических работников муниципальных дошкольных образовательных организаций по состоянию на 30.09.2025  составила 59 956,95 руб., что составляет 97,97 % установленного целевого показателя среднемесячной заработной платы педагогических работников, реализующих образовательные программы дошкольного образования..</t>
  </si>
  <si>
    <t>За 9 месяцев 2025г. принято и своевременно рассмотрено 4725 заявлений на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</si>
  <si>
    <t>За период  9 месяцев 2025г. своевременно выдано 3074 решений о предоставлении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 1651 решений об отказе в предоставлении муниципальной услуги.</t>
  </si>
  <si>
    <t>Мониторинг объема оказания услуг психолого-педагогической, методической и консультативной помощи родителям (законным представителям) проведен - 14.01.2025 г., 14.02.2025 г., 14.03.2025 г., 14.04.2025 г., 14.05.2025 г. 14.06.2025 г., 14.07.2025 г., 14.08.2025 г., 15.09.2025 г. Согласно мониторинга  плановые значения по количеству и видам оказанных услуг достигнуты.</t>
  </si>
  <si>
    <t xml:space="preserve">Ежемесячная  денежная  компенсация за 9 месяцев  2025 г. предоставлена 91 получателю. По состоянию на 30.09.2025 просроченной задолженности по выплате денежной компенсации нет. </t>
  </si>
  <si>
    <r>
      <t>Достижение целевого показателя заработной платы педагогических работников муниципальных образовательных организаций  в МО ГО "Сыктывкар" в 1 квартале 2025 года - 96,5 %. Мониторинг средней заработной платы педагогических работников муниципальных общеобразовательных организаций проведен 07.04.2025.
Достижение целевого показателя заработной платы педагогических работников муниципальных образовательных организаций  в МО ГО "Сыктывкар" в 1 полугодии 2025 года - 99,02 %. Мониторинг средней заработной платы педагогических работников муниципальных общеобразовательных организаций проведен 07.07.2025.
Достижение целевого показателя заработной платы педагогических работников муниципальных образовательных организаций  в МО ГО "Сыктывкар" за 9 месяцев 2025 года -</t>
    </r>
    <r>
      <rPr>
        <sz val="10"/>
        <color rgb="FFFF0000"/>
        <rFont val="Times New Roman"/>
        <family val="1"/>
        <charset val="204"/>
      </rPr>
      <t xml:space="preserve"> </t>
    </r>
    <r>
      <rPr>
        <sz val="10"/>
        <rFont val="Times New Roman"/>
        <family val="1"/>
        <charset val="204"/>
      </rPr>
      <t>101,28 %. 
По итогам 2025 года целевые показатели будут выполнены на 100%.</t>
    </r>
  </si>
  <si>
    <t>Достижение целевого показателя заработной платы педагогических работников муниципальных образовательных организаций  в МО ГО "Сыктывкар" в 1 квартале 2025 года - 96,5 %.
Достижение целевого показателя заработной платы педагогических работников муниципальных образовательных организаций  в МО ГО "Сыктывкар" в 1 полугодии 2025 года - 99,02 %. 
Достижение целевого показателя заработной платы педагогических работников муниципальных образовательных организаций  в МО ГО "Сыктывкар" за 9 месяцев 2025 года -101,28 %. 
По итогам 2025 года целевые показатели будут выполнены на 100%.</t>
  </si>
  <si>
    <t>Для реализации мероприятий  молодёжной политики на территории МО ГО "Сыктывкар" обеспечено функционирование МАУ "Молодёжный центр г.Сыктывкара". По итогам 6 месяцев 2025 года  показатели, характеризующие качество услуги по реализации молодежной политики  выполнены.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Мониторинг выполнения муниципального задания  по состоянию на 31.03.2025 проведен своевременно 04.04.2025
По итогам 9 месяцев 2025 года  показатели, характеризующие качество услуги по реализации молодежной политики  выполнены.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Мониторинг выполнения муниципального задания  по состоянию на 30.06.2025 проведен своевременно 06.07.2025</t>
  </si>
  <si>
    <t xml:space="preserve">В соответствии с приказами  управления образования АМО ГО  "Сыктывкар" от 25.09.2024 № 789 "Об итогах  проведения  конкурса по отбору кандидатов – учащихся муниципальных образовательных организаций на присуждение стипендии главы МО ГО "Сыктывкар" - руководителя администрации" назначена стипендия  Главы МО ГО "Сыктывкар" - руководителя администрации  с 1 сентября 2024 года по 31 мая 2025 года в размере 1000 рублей получили 93 учащихся 11-х классов, 28 учащихся муниципальных организаций дополнительного  образования, 1 учащийся муниципальной образовательной организации активиста первичного отделения «Движения Первых» (всего 122 стипендиата).    Выплаты производятся своевременно до 10 числа месяца,   следующего за отчетным.  
 В соответствии с приказами  управления образования АМО ГО  "Сыктывкар" от 25.09.2025 № 710 "Об итогах  проведения  конкурса по отбору кандидатов – учащихся муниципальных образовательных организаций на присуждение стипендии главы МО ГО "Сыктывкар" - руководителя администрации" назначена стипендия  Главы МО ГО "Сыктывкар" - руководителя администрации  с 1 сентября 2025 года по 31 мая 2026 года в размере 1000 рублей получили 131 учащихся 11-х классов, 25 учащихся муниципальных организаций дополнительного  образования (всего 156 стипендиатов).    Выплаты производятся своевременно до 10 числа месяца,   следующего за отчетным.                                                                                                                       </t>
  </si>
  <si>
    <t xml:space="preserve">На 30.06.2025 проведены следующие  мероприятия: городские соревнования среди учащихся муниципальных организаций дополнительного образования: мини-футболу, баскетболу, волейболу. Мероприятия в муниципальных общеобразовательных организациях: зимний фестиваль ГТО среди учащихся и работников образовательных организаций. Охват составил более 20 000 учащихся.  
Выпущен журнал «Вестник» № 1, 2025 год «Благополучная семья – залог здорового ребенка» - 65 экз. 
На 30.09.2025 проведены следующие  мероприятия: городские соревнования среди учащихся муниципальных организаций дополнительного образования: мини-футболу, баскетболу, волейболу. Мероприятия в муниципальных общеобразовательных организациях: зимний фестиваль ГТО среди учащихся и работников образовательных организаций. Охват составил более 23 000 учащихся.  
Выпущен журнал «Вестник» № 1, 2025 год «Благополучная семья – залог здорового ребенка» - 65 экз. </t>
  </si>
  <si>
    <t>На базе муниципальных образовательных организаций  функционирует 38 школьных спортивных клубов  (100%), с общим охватом 6775 участников, в рамках  деятельности которых  организуются и проводятся физкультурно-спортивные мероприятия в рамках XXIV Коми Республиканской Спартакиады обучающихся образовательных организаций «За здоровую Республику Коми в XXI веке»: муниципальный этап Всероссийских соревнований по волейболу "Серебряный мяч", Зимний фестиваль ВФСК ГТО среди учащихся МОО. Учащиеся приняли участие в муниципальном этапе Всеросийских спортивных соревнованиях школьников "Президенские состязания",  с  общим охватом более  20 000тыс. учащихся.
На базе муниципальных образовательных организаций  функционирует 38 школьных спортивных клубов  (100%), с общим охватом 4188 участников, в рамках  деятельности которых  организуются и проводятся физкультурно-спортивные мероприятия в рамках XXIV Коми Республиканской Спартакиады обучающихся образовательных организаций «За здоровую Республику Коми в XXI веке»: муниципальный этап Всероссийских соревнований по волейболу "Серебряный мяч", Зимний фестиваль ВФСК ГТО среди учащихся МОО. Учащиеся приняли участие в муниципальном этапе Всеросийских спортивных соревнованиях школьников "Президенские состязания",  с  общим охватом более  23 000тыс. учащихся.</t>
  </si>
  <si>
    <t xml:space="preserve"> В рамках реализации регионального проекта на базе муниципального автономного учреждения «Молодежный центр г. Сыктывкара» будут созданы помещения для реализации молодежной политики, отвечающие требованиям, предъявляемым к молодежным центрам. В процессе заключения контрактов на поставку товаров, выполнение работ, оказание услуг на выполнение капитального ремонта в здании по адресу:  ул. Коммунистическая, 51. и  на приобретение расходных материалов для деятельности молодежных объединений (оборудование мастерской «Болт», оборудование арт-гостинной «Кань»). 
 На 30.09.2025 заключены контракты на поставку товаров, выполнение работ, оказание услуг на выполнение капитального ремонта в здании по адресу:  ул. Коммунистическая, 51. и  на приобретение расходных материалов для деятельности молодежных объединений (оборудование мастерской «Болт», оборудование арт-гостинной «Кань»). </t>
  </si>
  <si>
    <t xml:space="preserve">Мониторинг выполнения работ муниципальными дошкольными образовательными организациями по исполнению требований органов Государственного пожарного надзора проведен своевременно: 09.01.2025г., 04.02.2025г., 04.03.2025г., 04.04.2025г., 05.05.2025., 04.06.2025, 04.07.2025, 05.08.2025, 05.09.2025. Предписаний органов Госпожнадзора нет.  </t>
  </si>
  <si>
    <t xml:space="preserve">Отчет  за 1 квартал 2025 г.  о расходовании средств на обеспечение функционирования (содержания)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 подготовлен своевременно 18.04.2025.
Отчет  за 1 полугодие 2025 г.  о расходовании средств на обеспечение функционирования (содержания)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 подготовлен своевременно 20.06.2025.
Отчет  за 9 месяцев2025 г.  о расходовании средств на обеспечение функционирования (содержания)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 подготовлен своевременно 19.09.2025.
</t>
  </si>
  <si>
    <t xml:space="preserve">Услуга по реализации основных общеобразовательных программ оказана 34 031 учащимся в 37 общеобразовательных организациях. 
На  01.04.2025 г. отчет о выполнении муниципального задания подготовлен всеми организациями в срок до 08.04.2025. 
На  01.07.2025 г. отчет о выполнении муниципального задания подготовлен всеми организациями в срок до 08.07.2025. 
</t>
  </si>
  <si>
    <t xml:space="preserve">За 1 полугодие 2025 года в детские лагеря - на территории Республики Коми выехали 220 детей.                                                                                                                                                       За 9 месяцев 2025 года в детские лагеря на территории Республики коми выехали 797 детей </t>
  </si>
  <si>
    <t>Начальник управления архитектуры, городского строительства и землепользования администрации МО ГО "Сыктывкар" Мартынова Е.В., и.о. начальника бюджетного учреждения "УКС МО ГО "Сыктывкар" Демина Е.В.</t>
  </si>
  <si>
    <t>Начальник управления архитектуры, городского строительства и землепользования администрации МО ГО "Сыктывкар" Мартынова Е.В.,  и.о. начальника бюджетного учреждения "УКС МО ГО "Сыктывкар" Демина Е.В.</t>
  </si>
  <si>
    <t>В 2023 г. заключен контракт на выполнение работ по подготовке инженерных изысканий, проектно-сметной и рабочей документации на 5 590,0 тыс. рублей и оплачен 30 % аванс в сумме 1 397,5 тыс. рублей. 
Контракт планируется оплатить в 4 квартале 2025 г.</t>
  </si>
  <si>
    <t xml:space="preserve">В рамках реализации регионального проекта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планируется приобрести материалы и оборудование для Добро.Центр. Сыктывкар (структурное подразделение муниципального автономного учреждения «Молодежный центр г. Сыктывкара»). На 30.09.2025 частично приобретены материалы и оборудование для Добро.Центр. Сыктывкар (структурное подразделение муниципального автономного учреждения «Молодежный центр г. Сыктывкара»). </t>
  </si>
  <si>
    <t>Начальник управления архитектуры, городского строительства и землепользования администрации МО ГО "Сыктывкар" Мартынова Е.В.,и.о. начальника бюджетного учреждения "УКС МО ГО "Сыктывкар" Демина Е.В., Заместители начальника управления образования администрации МО ГО "Сыктывкар" Котелина Н.Е., Дышев А.А.</t>
  </si>
  <si>
    <t xml:space="preserve">Мониторинг  кредиторской  задолженности  по  оплате муниципальными  организациями расходов по коммунальным услугам по состоянию проводится своевременно: 
на 31.12.2024 дата отчета 10.01.2025;
 на 31.01.2025 дата отчета 07.02.2025; 
на 28.02.2025 дата отчета 05.03.2025; 
на 31.03.2025 дата отчета 09.04.2025; 
на 30.04.2025 дата отчета 06.05.2025; 
на 31.05.2025 дата отчета 09.06.2025: 
на 30.06.2025 дата отчета 07.07.2025;
 на 31.07.2025 дата отчета 08.08.2025; 
на 31.08.2025 дата отчета 08.09.2025.
Просроченная  задолженность   по  оплате  коммунальных услуг    во    всех    муниципальных   дошкольных    образовательных организациях отсутствует. </t>
  </si>
  <si>
    <t xml:space="preserve">
Мониторинг выполнения муниципального заказа  по состоянию на 31.03.2025г. проведен своевременно 04.04.2025.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По состоянию на 30.06.2025 обеспечено функционирование 8 мунципальных организаций дополнительного образования с общим охватом 18511 учащихся.  По итогам 6 месяцев 2025 года  показатели, характеризующие качество услуги по реализации дополнительных общеобразовательных общеразвивающих программ (очно-заочная форма) выполнены. 
Мониторинг выполнения муниципального заказа  по состоянию на 30.06.2025 проведен своевременно 03.07.2025.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По состоянию на 30.09.2025 обеспечено функционирование 8 мунципальных организаций дополнительного образования с общим охватом 19523  учащихся.  По итогам 9 месяцев 2025 года  показатели, характеризующие качество услуги по реализации дополнительных общеобразовательных общеразвивающих программ (очно-заочная форма) выполнены. 
</t>
  </si>
  <si>
    <t xml:space="preserve">В первом полугодии работали 37 детских оздоровительных лагеря с дневным пребыванием с охватом 8354 ребенка, 31 лагерь труда и отдыха с охватом 806 подростков от 14 до 18 лет. Отчет о проведении оздоровительной кампании вносится в ПК АРИСМО по состоянию на 01 число каждого месяца.                                                                                                  
Итоги организацни работы  за 9 месяцев:  75 детских оздоровительных лагеря с дневным пребыванием с охватом 10913, 42 лагеря труда и отдыха с охватом 1233 подростков в возрасте от 14 до 18 лет.  
Отчет о проведении оздоровительной кампании вносится в ПК АРИСМО по состоянию на 01 число каждого месяца.
</t>
  </si>
  <si>
    <t xml:space="preserve"> </t>
  </si>
  <si>
    <t>просрочено</t>
  </si>
  <si>
    <t>В период с 01.08.2025 по 14.08.2025 межведомственной муниципальной комиссией проведена приемка готовности 37 муниципальных общеобразовательных организаций к новому 2025-2026 учебному году и работе в зимних условиях, из них 5 муниципальных общеобразовательных организаций приняты с замечаниями: МАОУ "СОШ № 1", МАОУ "СОШ № 22", МАОУ "СОШ № 31", МАОУ "СОШ № 38" в связи с тем, что на момент приемки не все запланирвоанные работы в рамках капитального ремонта бвли завершены. По итогам приемки 37 мунциипальных общеобразовательных организаций признаны готовыми к новому учебному году и составлено 37 актов проверки готовности общеобразовательных организаций к новому учебному году и работе в зимних условиях.</t>
  </si>
  <si>
    <t>В период с 01.08.2025 по 14.08.2025 межведомственной муниципальной комиссией проведена приемка готовности 37 муниципальных общеобразовательных организаций к новому 2025-2026 учебному году и работе в зимних условиях. По итогам приемки составлено 37 актов проверки готовности общеобразовательных организаций к новому учебному году и работе в зимних условиях. Приказ управления образования от 25.08.2025 № 586 "Об итогах подготовки муниципальных образовательных организаций  МО ГО «Сыктывкар» к новому 2025-2026 учебному году и работе в зимних условиях".</t>
  </si>
  <si>
    <t xml:space="preserve"> По состоянию на 01.09.2025 37 муниципальных общеобразовательных орагнизаций перешли на федеральные государственные образовательные стандарты начального общего, оснвоного общего и среднего общего образования, что составляет 100%.  В 2025-2026 учебном году учащиеся 1-11 классов перешли на обучение по обновленным федеральным государственным образовательным стандартам.</t>
  </si>
  <si>
    <t>Мониторинг проведен в срок до 01.09.2025, в муниципальных общеобразовательных организациях коми язык изучают 19985 учащихся.</t>
  </si>
  <si>
    <t>Обеспечено повышение квалификации педагогических работников, работающих по федеральным государственным образовательным стандартам</t>
  </si>
  <si>
    <t>На 01.09.2025 ремонтные работы завершены в 6 учреждениях образования из 7 (МАОУ СОШ № 1, МАОУ СОШ № 4, МАОУ СОШ № 21, МАОУ СОШ № 22 ,МАОУ СОШ № 38, МАОУ Гимназия им.А.С. Пушкина) по программе капитального ремонта, запланированного на 2025 год. По МАОУ СОШ № 31 подрядчиком нарушены сроки окончания работ.Планируемая дата завершения 17.11.2025. Ведется претензионная работа.</t>
  </si>
  <si>
    <r>
      <t xml:space="preserve">Эффективность = Э = ((ВК / К) + (ОС / С)) / 2 x 100 = (0,35 + 0,768)/2*100 = 55,9 %
Муниципальная программа является </t>
    </r>
    <r>
      <rPr>
        <b/>
        <sz val="12"/>
        <color indexed="17"/>
        <rFont val="Times New Roman"/>
        <family val="1"/>
        <charset val="204"/>
      </rPr>
      <t>Эффективной</t>
    </r>
    <r>
      <rPr>
        <sz val="12"/>
        <rFont val="Times New Roman"/>
        <family val="1"/>
        <charset val="204"/>
      </rPr>
      <t xml:space="preserve"> по итогам реализации за 3 квартал 2025 года</t>
    </r>
  </si>
</sst>
</file>

<file path=xl/styles.xml><?xml version="1.0" encoding="utf-8"?>
<styleSheet xmlns="http://schemas.openxmlformats.org/spreadsheetml/2006/main">
  <numFmts count="5">
    <numFmt numFmtId="43" formatCode="_-* #,##0.00\ _₽_-;\-* #,##0.00\ _₽_-;_-* &quot;-&quot;??\ _₽_-;_-@_-"/>
    <numFmt numFmtId="164" formatCode="#,##0.0"/>
    <numFmt numFmtId="165" formatCode="_-* #,##0.0\ _₽_-;\-* #,##0.0\ _₽_-;_-* &quot;-&quot;??\ _₽_-;_-@_-"/>
    <numFmt numFmtId="166" formatCode="0.0"/>
    <numFmt numFmtId="167" formatCode="#,##0.00000"/>
  </numFmts>
  <fonts count="24">
    <font>
      <sz val="11"/>
      <color theme="1"/>
      <name val="Calibri"/>
      <family val="2"/>
      <scheme val="minor"/>
    </font>
    <font>
      <sz val="12"/>
      <color theme="1"/>
      <name val="Times New Roman"/>
      <family val="1"/>
      <charset val="204"/>
    </font>
    <font>
      <u/>
      <sz val="11"/>
      <color theme="10"/>
      <name val="Calibri"/>
      <family val="2"/>
      <scheme val="minor"/>
    </font>
    <font>
      <sz val="16"/>
      <color theme="1"/>
      <name val="Calibri"/>
      <family val="2"/>
      <scheme val="minor"/>
    </font>
    <font>
      <sz val="11"/>
      <color theme="1"/>
      <name val="Calibri"/>
      <family val="2"/>
      <scheme val="minor"/>
    </font>
    <font>
      <sz val="10"/>
      <color rgb="FF000000"/>
      <name val="Arial"/>
      <family val="2"/>
      <charset val="204"/>
    </font>
    <font>
      <b/>
      <sz val="11"/>
      <color rgb="FF000000"/>
      <name val="Arial"/>
      <family val="2"/>
      <charset val="204"/>
    </font>
    <font>
      <sz val="10"/>
      <name val="Arial"/>
      <family val="2"/>
      <charset val="204"/>
    </font>
    <font>
      <sz val="10"/>
      <name val="Calibri"/>
      <family val="2"/>
      <scheme val="minor"/>
    </font>
    <font>
      <sz val="10"/>
      <name val="Times New Roman"/>
      <family val="1"/>
      <charset val="204"/>
    </font>
    <font>
      <b/>
      <sz val="10"/>
      <name val="Times New Roman"/>
      <family val="1"/>
      <charset val="204"/>
    </font>
    <font>
      <sz val="14"/>
      <name val="Times New Roman"/>
      <family val="1"/>
      <charset val="204"/>
    </font>
    <font>
      <b/>
      <sz val="12"/>
      <name val="Times New Roman"/>
      <family val="1"/>
      <charset val="204"/>
    </font>
    <font>
      <sz val="12"/>
      <name val="Times New Roman"/>
      <family val="1"/>
      <charset val="204"/>
    </font>
    <font>
      <sz val="18"/>
      <name val="Times New Roman"/>
      <family val="1"/>
      <charset val="204"/>
    </font>
    <font>
      <sz val="20"/>
      <name val="Times New Roman"/>
      <family val="1"/>
      <charset val="204"/>
    </font>
    <font>
      <b/>
      <sz val="10"/>
      <color theme="0" tint="-0.499984740745262"/>
      <name val="Times New Roman"/>
      <family val="1"/>
      <charset val="204"/>
    </font>
    <font>
      <sz val="10"/>
      <color theme="0" tint="-0.499984740745262"/>
      <name val="Times New Roman"/>
      <family val="1"/>
      <charset val="204"/>
    </font>
    <font>
      <sz val="12"/>
      <name val="Calibri"/>
      <family val="2"/>
      <scheme val="minor"/>
    </font>
    <font>
      <sz val="12"/>
      <name val="Arial"/>
      <family val="2"/>
      <charset val="204"/>
    </font>
    <font>
      <b/>
      <sz val="14"/>
      <name val="Times New Roman"/>
      <family val="1"/>
      <charset val="204"/>
    </font>
    <font>
      <b/>
      <sz val="12"/>
      <color indexed="17"/>
      <name val="Times New Roman"/>
      <family val="1"/>
      <charset val="204"/>
    </font>
    <font>
      <sz val="10"/>
      <color rgb="FFFF0000"/>
      <name val="Times New Roman"/>
      <family val="1"/>
      <charset val="204"/>
    </font>
    <font>
      <sz val="10"/>
      <color theme="1"/>
      <name val="Times New Roman"/>
      <family val="1"/>
      <charset val="204"/>
    </font>
  </fonts>
  <fills count="6">
    <fill>
      <patternFill patternType="none"/>
    </fill>
    <fill>
      <patternFill patternType="gray125"/>
    </fill>
    <fill>
      <patternFill patternType="solid">
        <fgColor rgb="FFFFD5AB"/>
      </patternFill>
    </fill>
    <fill>
      <patternFill patternType="solid">
        <fgColor rgb="FFFFFF00"/>
        <bgColor indexed="64"/>
      </patternFill>
    </fill>
    <fill>
      <patternFill patternType="solid">
        <fgColor theme="0"/>
        <bgColor indexed="64"/>
      </patternFill>
    </fill>
    <fill>
      <patternFill patternType="solid">
        <fgColor rgb="FFB9CDE5"/>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FAC090"/>
      </right>
      <top style="medium">
        <color rgb="FFFAC090"/>
      </top>
      <bottom style="medium">
        <color rgb="FFFAC090"/>
      </bottom>
      <diagonal/>
    </border>
    <border>
      <left style="thin">
        <color rgb="FFD9D9D9"/>
      </left>
      <right style="thin">
        <color rgb="FFD9D9D9"/>
      </right>
      <top/>
      <bottom style="thin">
        <color rgb="FFD9D9D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rgb="FF95B3D7"/>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applyNumberFormat="0" applyFill="0" applyBorder="0" applyAlignment="0" applyProtection="0"/>
    <xf numFmtId="43" fontId="4" fillId="0" borderId="0" applyFont="0" applyFill="0" applyBorder="0" applyAlignment="0" applyProtection="0"/>
    <xf numFmtId="4" fontId="6" fillId="2" borderId="5">
      <alignment horizontal="right" shrinkToFit="1"/>
    </xf>
    <xf numFmtId="49" fontId="5" fillId="0" borderId="6">
      <alignment horizontal="center" vertical="top" shrinkToFit="1"/>
    </xf>
    <xf numFmtId="0" fontId="7" fillId="0" borderId="0"/>
    <xf numFmtId="167" fontId="6" fillId="5" borderId="16">
      <alignment horizontal="right" vertical="top" wrapText="1" shrinkToFit="1"/>
    </xf>
    <xf numFmtId="0" fontId="4" fillId="0" borderId="0"/>
  </cellStyleXfs>
  <cellXfs count="165">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0" fontId="0" fillId="0" borderId="1" xfId="0" applyBorder="1" applyAlignment="1">
      <alignment vertical="top" wrapText="1"/>
    </xf>
    <xf numFmtId="4" fontId="3" fillId="0" borderId="0" xfId="0" applyNumberFormat="1" applyFont="1"/>
    <xf numFmtId="0" fontId="1" fillId="3" borderId="1" xfId="0" applyFont="1" applyFill="1" applyBorder="1" applyAlignment="1">
      <alignment horizontal="justify"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8" fillId="0" borderId="0" xfId="0" applyFont="1" applyFill="1"/>
    <xf numFmtId="1" fontId="9" fillId="0" borderId="1" xfId="0" applyNumberFormat="1" applyFont="1" applyFill="1" applyBorder="1" applyAlignment="1">
      <alignment horizontal="center" vertical="center" wrapText="1"/>
    </xf>
    <xf numFmtId="164" fontId="10" fillId="0" borderId="2" xfId="2"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164" fontId="9" fillId="0" borderId="1" xfId="2"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xf>
    <xf numFmtId="164" fontId="9" fillId="0" borderId="1" xfId="0" applyNumberFormat="1" applyFont="1" applyFill="1" applyBorder="1" applyAlignment="1" applyProtection="1">
      <alignment horizontal="center" vertical="center"/>
      <protection locked="0"/>
    </xf>
    <xf numFmtId="164" fontId="9" fillId="0" borderId="2" xfId="2" applyNumberFormat="1" applyFont="1" applyFill="1" applyBorder="1" applyAlignment="1">
      <alignment horizontal="center" vertical="center" wrapText="1"/>
    </xf>
    <xf numFmtId="0" fontId="9" fillId="0" borderId="1" xfId="0" applyFont="1" applyFill="1" applyBorder="1" applyAlignment="1">
      <alignment horizontal="center" vertical="center"/>
    </xf>
    <xf numFmtId="43" fontId="8" fillId="0" borderId="0" xfId="2" applyFont="1" applyFill="1"/>
    <xf numFmtId="43" fontId="8" fillId="0" borderId="0" xfId="0" applyNumberFormat="1" applyFont="1" applyFill="1"/>
    <xf numFmtId="4" fontId="9" fillId="0" borderId="1" xfId="0" applyNumberFormat="1" applyFont="1" applyFill="1" applyBorder="1" applyAlignment="1">
      <alignment horizontal="center" vertical="center" wrapText="1"/>
    </xf>
    <xf numFmtId="4" fontId="8" fillId="0" borderId="0" xfId="0" applyNumberFormat="1" applyFont="1" applyFill="1"/>
    <xf numFmtId="166" fontId="9" fillId="0" borderId="1" xfId="0" applyNumberFormat="1" applyFont="1" applyFill="1" applyBorder="1" applyAlignment="1">
      <alignment horizontal="center" vertical="center" wrapText="1"/>
    </xf>
    <xf numFmtId="164" fontId="8" fillId="0" borderId="0" xfId="0" applyNumberFormat="1" applyFont="1" applyFill="1"/>
    <xf numFmtId="0" fontId="10" fillId="0" borderId="1" xfId="0" applyFont="1" applyFill="1" applyBorder="1" applyAlignment="1">
      <alignment vertical="center" wrapText="1"/>
    </xf>
    <xf numFmtId="164" fontId="10" fillId="0" borderId="1" xfId="2" applyNumberFormat="1" applyFont="1" applyFill="1" applyBorder="1" applyAlignment="1">
      <alignment horizontal="center" vertical="center"/>
    </xf>
    <xf numFmtId="165" fontId="8" fillId="0" borderId="0" xfId="2" applyNumberFormat="1" applyFont="1" applyFill="1"/>
    <xf numFmtId="0" fontId="8" fillId="0" borderId="0" xfId="0" applyFont="1" applyFill="1" applyAlignment="1">
      <alignment horizontal="left"/>
    </xf>
    <xf numFmtId="0" fontId="8" fillId="0" borderId="0" xfId="0" applyFont="1" applyFill="1" applyAlignment="1">
      <alignment horizontal="center" vertical="center"/>
    </xf>
    <xf numFmtId="2" fontId="8" fillId="0" borderId="0" xfId="0" applyNumberFormat="1"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164" fontId="13" fillId="4" borderId="1" xfId="2" applyNumberFormat="1" applyFont="1" applyFill="1" applyBorder="1" applyAlignment="1">
      <alignment horizontal="center" vertical="top" wrapText="1"/>
    </xf>
    <xf numFmtId="0" fontId="13" fillId="4" borderId="1" xfId="0" applyFont="1" applyFill="1" applyBorder="1" applyAlignment="1">
      <alignment horizontal="center" vertical="center" wrapText="1"/>
    </xf>
    <xf numFmtId="164" fontId="16" fillId="0" borderId="2" xfId="2"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164" fontId="17" fillId="0" borderId="1" xfId="2"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xf>
    <xf numFmtId="164" fontId="17" fillId="0" borderId="1" xfId="0" applyNumberFormat="1" applyFont="1" applyFill="1" applyBorder="1" applyAlignment="1">
      <alignment horizontal="center" vertical="center" wrapText="1"/>
    </xf>
    <xf numFmtId="164" fontId="17" fillId="0" borderId="1" xfId="0" applyNumberFormat="1" applyFont="1" applyFill="1" applyBorder="1" applyAlignment="1" applyProtection="1">
      <alignment horizontal="center" vertical="center"/>
      <protection locked="0"/>
    </xf>
    <xf numFmtId="164" fontId="17" fillId="0" borderId="2" xfId="2"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66" fontId="17" fillId="0" borderId="1" xfId="0" applyNumberFormat="1" applyFont="1" applyFill="1" applyBorder="1" applyAlignment="1">
      <alignment horizontal="center" vertical="center" wrapText="1"/>
    </xf>
    <xf numFmtId="164" fontId="16" fillId="0" borderId="1" xfId="2" applyNumberFormat="1" applyFont="1" applyFill="1" applyBorder="1" applyAlignment="1">
      <alignment horizontal="center" vertical="center"/>
    </xf>
    <xf numFmtId="0" fontId="18" fillId="0" borderId="0" xfId="0" applyFont="1" applyFill="1"/>
    <xf numFmtId="0" fontId="18" fillId="0" borderId="0" xfId="0" applyFont="1" applyFill="1" applyAlignment="1">
      <alignment horizontal="left"/>
    </xf>
    <xf numFmtId="43" fontId="18" fillId="0" borderId="0" xfId="2" applyFont="1" applyFill="1"/>
    <xf numFmtId="43" fontId="18" fillId="0" borderId="0" xfId="2" applyFont="1" applyFill="1" applyAlignment="1">
      <alignment vertical="center"/>
    </xf>
    <xf numFmtId="49" fontId="19" fillId="0" borderId="6" xfId="4" applyNumberFormat="1" applyFont="1" applyFill="1" applyAlignment="1" applyProtection="1">
      <alignment horizontal="center" vertical="center" shrinkToFit="1"/>
    </xf>
    <xf numFmtId="0" fontId="18" fillId="0" borderId="0" xfId="0" applyFont="1" applyFill="1" applyAlignment="1">
      <alignment vertical="center"/>
    </xf>
    <xf numFmtId="164" fontId="18" fillId="0" borderId="0" xfId="0" applyNumberFormat="1" applyFont="1" applyFill="1"/>
    <xf numFmtId="4" fontId="18" fillId="0" borderId="0" xfId="0" applyNumberFormat="1" applyFont="1" applyFill="1"/>
    <xf numFmtId="0" fontId="18" fillId="0" borderId="0" xfId="0" applyFont="1" applyFill="1" applyAlignment="1">
      <alignment horizontal="right"/>
    </xf>
    <xf numFmtId="165" fontId="18" fillId="0" borderId="0" xfId="2" applyNumberFormat="1" applyFont="1" applyFill="1"/>
    <xf numFmtId="0" fontId="18" fillId="0" borderId="0" xfId="0" applyFont="1" applyFill="1" applyAlignment="1">
      <alignment horizontal="center"/>
    </xf>
    <xf numFmtId="0" fontId="9" fillId="0" borderId="0" xfId="0" applyFont="1" applyFill="1" applyBorder="1" applyAlignment="1">
      <alignment vertical="center" wrapText="1"/>
    </xf>
    <xf numFmtId="0" fontId="8" fillId="0" borderId="0" xfId="0" applyFont="1" applyFill="1" applyAlignment="1">
      <alignment vertical="center"/>
    </xf>
    <xf numFmtId="0" fontId="9" fillId="0" borderId="1" xfId="7" applyFont="1" applyFill="1" applyBorder="1" applyAlignment="1">
      <alignment vertical="center" wrapText="1"/>
    </xf>
    <xf numFmtId="164" fontId="10" fillId="0" borderId="1" xfId="7"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justify" vertical="center" wrapText="1"/>
    </xf>
    <xf numFmtId="16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lignment horizontal="center" vertical="center" wrapText="1"/>
    </xf>
    <xf numFmtId="164" fontId="13" fillId="0" borderId="1" xfId="2" applyNumberFormat="1" applyFont="1" applyFill="1" applyBorder="1" applyAlignment="1">
      <alignment horizontal="center" vertical="top" wrapText="1"/>
    </xf>
    <xf numFmtId="164" fontId="9" fillId="0" borderId="1" xfId="7" applyNumberFormat="1" applyFont="1" applyFill="1" applyBorder="1" applyAlignment="1">
      <alignment horizontal="center" vertical="center" wrapText="1"/>
    </xf>
    <xf numFmtId="166" fontId="9" fillId="0" borderId="1" xfId="7" applyNumberFormat="1" applyFont="1" applyFill="1" applyBorder="1" applyAlignment="1">
      <alignment horizontal="center" vertical="center" wrapText="1"/>
    </xf>
    <xf numFmtId="2" fontId="8" fillId="0" borderId="0" xfId="0" applyNumberFormat="1" applyFont="1" applyFill="1" applyAlignment="1">
      <alignment horizontal="center" vertical="center"/>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14"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2" fontId="9" fillId="0" borderId="4"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14" fontId="9" fillId="0" borderId="4"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2" xfId="7" applyFont="1" applyFill="1" applyBorder="1" applyAlignment="1">
      <alignment horizontal="center" vertical="center" wrapText="1"/>
    </xf>
    <xf numFmtId="2" fontId="9" fillId="0" borderId="4" xfId="7"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23" fillId="0" borderId="1" xfId="7" applyFont="1" applyFill="1" applyBorder="1" applyAlignment="1">
      <alignment horizontal="left" vertical="center" wrapText="1"/>
    </xf>
    <xf numFmtId="0" fontId="23" fillId="0" borderId="1" xfId="7" applyFont="1" applyFill="1" applyBorder="1" applyAlignment="1">
      <alignment horizontal="center" vertical="center" wrapText="1"/>
    </xf>
    <xf numFmtId="0" fontId="9" fillId="0" borderId="1" xfId="7" applyFont="1" applyFill="1" applyBorder="1" applyAlignment="1">
      <alignment horizontal="justify" vertical="center" wrapText="1"/>
    </xf>
    <xf numFmtId="14" fontId="23" fillId="0" borderId="1" xfId="7" applyNumberFormat="1" applyFont="1" applyFill="1" applyBorder="1" applyAlignment="1">
      <alignment horizontal="center" vertical="center" wrapText="1"/>
    </xf>
    <xf numFmtId="0" fontId="9" fillId="0" borderId="2" xfId="7" applyFont="1" applyFill="1" applyBorder="1" applyAlignment="1">
      <alignment horizontal="left" vertical="center" wrapText="1"/>
    </xf>
    <xf numFmtId="0" fontId="9" fillId="0" borderId="4" xfId="7" applyFont="1" applyFill="1" applyBorder="1" applyAlignment="1">
      <alignment horizontal="left" vertical="center" wrapText="1"/>
    </xf>
    <xf numFmtId="0" fontId="9" fillId="0" borderId="4" xfId="7" applyFont="1" applyFill="1" applyBorder="1" applyAlignment="1">
      <alignment horizontal="center" vertical="center" wrapText="1"/>
    </xf>
    <xf numFmtId="14" fontId="9" fillId="0" borderId="1" xfId="7"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23" fillId="0" borderId="2" xfId="0" applyFont="1" applyFill="1" applyBorder="1" applyAlignment="1">
      <alignment horizontal="center" vertical="top" wrapText="1"/>
    </xf>
    <xf numFmtId="0" fontId="23" fillId="0" borderId="4"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2" fillId="0" borderId="0" xfId="5" applyFont="1" applyFill="1" applyAlignment="1">
      <alignment horizontal="center" vertical="center" wrapText="1"/>
    </xf>
    <xf numFmtId="0" fontId="12" fillId="0" borderId="0" xfId="5" applyFont="1" applyFill="1" applyAlignment="1">
      <alignment horizontal="center" vertic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8" fillId="0" borderId="1" xfId="0" applyFont="1" applyFill="1" applyBorder="1" applyAlignment="1">
      <alignment horizontal="center"/>
    </xf>
    <xf numFmtId="49" fontId="13" fillId="0" borderId="18" xfId="0" applyNumberFormat="1" applyFont="1" applyFill="1" applyBorder="1" applyAlignment="1">
      <alignment horizontal="left"/>
    </xf>
    <xf numFmtId="49" fontId="13" fillId="0" borderId="0" xfId="0" applyNumberFormat="1" applyFont="1" applyFill="1" applyAlignment="1">
      <alignment horizontal="left" wrapText="1"/>
    </xf>
    <xf numFmtId="49" fontId="13" fillId="0" borderId="0" xfId="0" applyNumberFormat="1" applyFont="1" applyFill="1" applyAlignment="1">
      <alignment horizontal="left"/>
    </xf>
    <xf numFmtId="0" fontId="12" fillId="0" borderId="1" xfId="0" applyFont="1" applyFill="1" applyBorder="1" applyAlignment="1">
      <alignment horizontal="justify" vertical="center" wrapText="1"/>
    </xf>
    <xf numFmtId="0" fontId="20" fillId="0" borderId="13"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3" fillId="4" borderId="1" xfId="0"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164" fontId="17" fillId="0" borderId="2" xfId="0" applyNumberFormat="1" applyFont="1" applyFill="1" applyBorder="1" applyAlignment="1">
      <alignment horizontal="center" vertical="center" wrapText="1"/>
    </xf>
    <xf numFmtId="164" fontId="17" fillId="0" borderId="4" xfId="0" applyNumberFormat="1" applyFont="1" applyFill="1" applyBorder="1" applyAlignment="1">
      <alignment horizontal="center" vertical="center" wrapText="1"/>
    </xf>
    <xf numFmtId="0" fontId="8" fillId="0" borderId="0" xfId="0" applyFont="1" applyFill="1" applyAlignment="1">
      <alignment horizontal="center" textRotation="90"/>
    </xf>
    <xf numFmtId="0" fontId="12" fillId="4" borderId="0" xfId="5" applyFont="1" applyFill="1" applyAlignment="1">
      <alignment horizontal="center" vertical="center" wrapText="1"/>
    </xf>
    <xf numFmtId="0" fontId="12" fillId="4" borderId="0" xfId="5" applyFont="1" applyFill="1" applyAlignment="1">
      <alignment horizontal="center" vertical="center"/>
    </xf>
    <xf numFmtId="0" fontId="17"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0" fontId="2" fillId="0" borderId="1" xfId="1" applyBorder="1" applyAlignment="1">
      <alignment horizontal="justify" vertical="center" wrapText="1"/>
    </xf>
    <xf numFmtId="0" fontId="1" fillId="3" borderId="1" xfId="0" applyFont="1" applyFill="1" applyBorder="1" applyAlignment="1">
      <alignment horizontal="justify" vertical="center" wrapText="1"/>
    </xf>
    <xf numFmtId="0" fontId="1" fillId="3" borderId="1" xfId="0" applyFont="1" applyFill="1" applyBorder="1" applyAlignment="1">
      <alignment vertical="center" wrapText="1"/>
    </xf>
    <xf numFmtId="14" fontId="1" fillId="3" borderId="1" xfId="0" applyNumberFormat="1" applyFont="1" applyFill="1" applyBorder="1" applyAlignment="1">
      <alignment vertical="center" wrapText="1"/>
    </xf>
    <xf numFmtId="0" fontId="1" fillId="3" borderId="1" xfId="0" applyFont="1" applyFill="1" applyBorder="1" applyAlignment="1">
      <alignment horizontal="center" vertical="center" wrapText="1"/>
    </xf>
    <xf numFmtId="0" fontId="3" fillId="0" borderId="0" xfId="0" applyFont="1" applyAlignment="1">
      <alignment horizontal="center" vertical="center"/>
    </xf>
  </cellXfs>
  <cellStyles count="8">
    <cellStyle name="ex59" xfId="3"/>
    <cellStyle name="ex65" xfId="4"/>
    <cellStyle name="st78" xfId="6"/>
    <cellStyle name="Гиперссылка" xfId="1" builtinId="8"/>
    <cellStyle name="Обычный" xfId="0" builtinId="0"/>
    <cellStyle name="Обычный 2" xfId="5"/>
    <cellStyle name="Обычный 3" xfId="7"/>
    <cellStyle name="Финансовый" xfId="2"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ulikova-AR/AppData/Local/Microsoft/Windows/Temporary%20Internet%20Files/Content.Outlook/I11H29I1/&#1054;&#1090;&#1095;&#1077;&#1090;%20&#1087;&#1086;%20&#1055;&#1083;&#1072;&#1085;&#1091;%20&#1088;&#1077;&#1072;&#1083;&#1080;&#1079;&#1072;&#1094;&#1080;&#1080;%20&#1052;&#1055;%20&#1056;&#1054;%202025%202%20&#1082;&#1074;%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Отчет 1 полуг 2025"/>
      <sheetName val="План 2025  (2)"/>
      <sheetName val="План 2024"/>
      <sheetName val="Лист2"/>
      <sheetName val="Лист3"/>
    </sheetNames>
    <sheetDataSet>
      <sheetData sheetId="0">
        <row r="13">
          <cell r="F13" t="str">
            <v>х</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ogin.consultant.ru/link/?req=doc&amp;base=LAW&amp;n=129344&amp;date=06.03.20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ogin.consultant.ru/link/?req=doc&amp;base=LAW&amp;n=129344&amp;date=06.03.2025"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login.consultant.ru/link/?req=doc&amp;base=LAW&amp;n=129344&amp;date=06.03.2025" TargetMode="External"/></Relationships>
</file>

<file path=xl/worksheets/sheet1.xml><?xml version="1.0" encoding="utf-8"?>
<worksheet xmlns="http://schemas.openxmlformats.org/spreadsheetml/2006/main" xmlns:r="http://schemas.openxmlformats.org/officeDocument/2006/relationships">
  <dimension ref="A1:M703"/>
  <sheetViews>
    <sheetView tabSelected="1" view="pageBreakPreview" topLeftCell="A653" zoomScale="80" zoomScaleNormal="80" zoomScaleSheetLayoutView="80" workbookViewId="0">
      <selection activeCell="C627" sqref="C627:C628"/>
    </sheetView>
  </sheetViews>
  <sheetFormatPr defaultRowHeight="16.5" customHeight="1"/>
  <cols>
    <col min="1" max="1" width="10.42578125" style="10" customWidth="1"/>
    <col min="2" max="2" width="51.140625" style="10" customWidth="1"/>
    <col min="3" max="3" width="18.28515625" style="10" customWidth="1"/>
    <col min="4" max="4" width="41.85546875" style="28" customWidth="1"/>
    <col min="5" max="5" width="15.28515625" style="29" customWidth="1"/>
    <col min="6" max="6" width="52.85546875" style="29" customWidth="1"/>
    <col min="7" max="7" width="11.28515625" style="30" customWidth="1"/>
    <col min="8" max="8" width="15.5703125" style="29" customWidth="1"/>
    <col min="9" max="9" width="16.140625" style="29" customWidth="1"/>
    <col min="10" max="16384" width="9.140625" style="10"/>
  </cols>
  <sheetData>
    <row r="1" spans="1:9" ht="26.25" customHeight="1">
      <c r="A1" s="126" t="s">
        <v>519</v>
      </c>
      <c r="B1" s="126"/>
      <c r="C1" s="126"/>
      <c r="D1" s="126"/>
      <c r="E1" s="126"/>
      <c r="F1" s="126"/>
      <c r="G1" s="126"/>
      <c r="H1" s="126"/>
      <c r="I1" s="126"/>
    </row>
    <row r="2" spans="1:9" ht="19.5" customHeight="1">
      <c r="A2" s="126" t="s">
        <v>720</v>
      </c>
      <c r="B2" s="126"/>
      <c r="C2" s="126"/>
      <c r="D2" s="126"/>
      <c r="E2" s="126"/>
      <c r="F2" s="126"/>
      <c r="G2" s="126"/>
      <c r="H2" s="126"/>
      <c r="I2" s="126"/>
    </row>
    <row r="3" spans="1:9" ht="34.5" customHeight="1">
      <c r="A3" s="135" t="s">
        <v>718</v>
      </c>
      <c r="B3" s="135"/>
      <c r="C3" s="135"/>
      <c r="D3" s="135"/>
      <c r="E3" s="135"/>
      <c r="F3" s="135"/>
      <c r="G3" s="135"/>
      <c r="H3" s="135"/>
      <c r="I3" s="135"/>
    </row>
    <row r="4" spans="1:9" ht="44.25" customHeight="1">
      <c r="A4" s="79" t="s">
        <v>522</v>
      </c>
      <c r="B4" s="79" t="s">
        <v>0</v>
      </c>
      <c r="C4" s="79" t="s">
        <v>521</v>
      </c>
      <c r="D4" s="82" t="s">
        <v>1</v>
      </c>
      <c r="E4" s="132" t="s">
        <v>524</v>
      </c>
      <c r="F4" s="133"/>
      <c r="G4" s="134" t="s">
        <v>525</v>
      </c>
      <c r="H4" s="134"/>
      <c r="I4" s="134"/>
    </row>
    <row r="5" spans="1:9" ht="57" customHeight="1">
      <c r="A5" s="79"/>
      <c r="B5" s="79"/>
      <c r="C5" s="79"/>
      <c r="D5" s="84"/>
      <c r="E5" s="66" t="s">
        <v>523</v>
      </c>
      <c r="F5" s="66" t="s">
        <v>529</v>
      </c>
      <c r="G5" s="73" t="s">
        <v>526</v>
      </c>
      <c r="H5" s="74" t="s">
        <v>527</v>
      </c>
      <c r="I5" s="74" t="s">
        <v>528</v>
      </c>
    </row>
    <row r="6" spans="1:9" ht="12.75">
      <c r="A6" s="69">
        <v>1</v>
      </c>
      <c r="B6" s="69">
        <v>2</v>
      </c>
      <c r="C6" s="69">
        <v>3</v>
      </c>
      <c r="D6" s="69">
        <v>4</v>
      </c>
      <c r="E6" s="69">
        <v>5</v>
      </c>
      <c r="F6" s="69">
        <v>5</v>
      </c>
      <c r="G6" s="11">
        <v>6</v>
      </c>
      <c r="H6" s="69">
        <v>7</v>
      </c>
      <c r="I6" s="69">
        <v>8</v>
      </c>
    </row>
    <row r="7" spans="1:9" ht="18" customHeight="1">
      <c r="A7" s="140" t="s">
        <v>8</v>
      </c>
      <c r="B7" s="140"/>
      <c r="C7" s="140"/>
      <c r="D7" s="140"/>
      <c r="E7" s="140"/>
      <c r="F7" s="140"/>
      <c r="G7" s="140"/>
      <c r="H7" s="140"/>
      <c r="I7" s="140"/>
    </row>
    <row r="8" spans="1:9" ht="15.75" customHeight="1">
      <c r="A8" s="127" t="s">
        <v>8</v>
      </c>
      <c r="B8" s="117"/>
      <c r="C8" s="78"/>
      <c r="D8" s="89" t="s">
        <v>9</v>
      </c>
      <c r="E8" s="81">
        <v>46022</v>
      </c>
      <c r="F8" s="82" t="s">
        <v>509</v>
      </c>
      <c r="G8" s="72" t="s">
        <v>11</v>
      </c>
      <c r="H8" s="12">
        <f>SUM(H9:H12)</f>
        <v>3184170.4000000004</v>
      </c>
      <c r="I8" s="12">
        <f>SUM(I9:I12)</f>
        <v>2338322.2000000002</v>
      </c>
    </row>
    <row r="9" spans="1:9" ht="15.75" customHeight="1">
      <c r="A9" s="128"/>
      <c r="B9" s="118"/>
      <c r="C9" s="78"/>
      <c r="D9" s="89"/>
      <c r="E9" s="81"/>
      <c r="F9" s="83"/>
      <c r="G9" s="72" t="s">
        <v>12</v>
      </c>
      <c r="H9" s="13">
        <f t="shared" ref="H9:I12" si="0">H14+H40+H73+H94+H106+H136+H148+H160</f>
        <v>0</v>
      </c>
      <c r="I9" s="13">
        <f t="shared" si="0"/>
        <v>0</v>
      </c>
    </row>
    <row r="10" spans="1:9" ht="15.75" customHeight="1">
      <c r="A10" s="128"/>
      <c r="B10" s="118"/>
      <c r="C10" s="78"/>
      <c r="D10" s="89"/>
      <c r="E10" s="81"/>
      <c r="F10" s="83"/>
      <c r="G10" s="72" t="s">
        <v>13</v>
      </c>
      <c r="H10" s="13">
        <f t="shared" si="0"/>
        <v>2742077.0000000005</v>
      </c>
      <c r="I10" s="13">
        <f t="shared" si="0"/>
        <v>1968299.4000000001</v>
      </c>
    </row>
    <row r="11" spans="1:9" ht="15.75" customHeight="1">
      <c r="A11" s="128"/>
      <c r="B11" s="118"/>
      <c r="C11" s="78"/>
      <c r="D11" s="89"/>
      <c r="E11" s="81"/>
      <c r="F11" s="83"/>
      <c r="G11" s="72" t="s">
        <v>14</v>
      </c>
      <c r="H11" s="13">
        <f t="shared" si="0"/>
        <v>442093.39999999997</v>
      </c>
      <c r="I11" s="13">
        <f t="shared" si="0"/>
        <v>370022.8</v>
      </c>
    </row>
    <row r="12" spans="1:9" ht="26.25" customHeight="1">
      <c r="A12" s="129"/>
      <c r="B12" s="119"/>
      <c r="C12" s="78"/>
      <c r="D12" s="89"/>
      <c r="E12" s="81"/>
      <c r="F12" s="84"/>
      <c r="G12" s="72" t="s">
        <v>15</v>
      </c>
      <c r="H12" s="13">
        <f t="shared" si="0"/>
        <v>0</v>
      </c>
      <c r="I12" s="13">
        <f t="shared" si="0"/>
        <v>0</v>
      </c>
    </row>
    <row r="13" spans="1:9" ht="15.75" customHeight="1">
      <c r="A13" s="78">
        <v>1</v>
      </c>
      <c r="B13" s="78" t="s">
        <v>16</v>
      </c>
      <c r="C13" s="79" t="s">
        <v>497</v>
      </c>
      <c r="D13" s="89" t="s">
        <v>17</v>
      </c>
      <c r="E13" s="81">
        <v>46022</v>
      </c>
      <c r="F13" s="82" t="str">
        <f>'[1]Отчет 1 полуг 2025'!$F$13:$F$17</f>
        <v>х</v>
      </c>
      <c r="G13" s="72" t="s">
        <v>11</v>
      </c>
      <c r="H13" s="12">
        <f>SUM(H14:H17)</f>
        <v>410065.9</v>
      </c>
      <c r="I13" s="12">
        <f>SUM(I14:I17)</f>
        <v>342385.89999999997</v>
      </c>
    </row>
    <row r="14" spans="1:9" ht="12.75">
      <c r="A14" s="78"/>
      <c r="B14" s="78"/>
      <c r="C14" s="79"/>
      <c r="D14" s="89"/>
      <c r="E14" s="81"/>
      <c r="F14" s="83"/>
      <c r="G14" s="72" t="s">
        <v>12</v>
      </c>
      <c r="H14" s="14">
        <f t="shared" ref="H14:I16" si="1">H19+H26+H33</f>
        <v>0</v>
      </c>
      <c r="I14" s="14">
        <f t="shared" si="1"/>
        <v>0</v>
      </c>
    </row>
    <row r="15" spans="1:9" ht="12.75">
      <c r="A15" s="78"/>
      <c r="B15" s="78"/>
      <c r="C15" s="79"/>
      <c r="D15" s="89"/>
      <c r="E15" s="81"/>
      <c r="F15" s="83"/>
      <c r="G15" s="72" t="s">
        <v>13</v>
      </c>
      <c r="H15" s="14">
        <f>H20+H27+H34</f>
        <v>5487.9</v>
      </c>
      <c r="I15" s="14">
        <f>I20+I27+I34</f>
        <v>3276.8</v>
      </c>
    </row>
    <row r="16" spans="1:9" ht="12.75">
      <c r="A16" s="78"/>
      <c r="B16" s="78"/>
      <c r="C16" s="79"/>
      <c r="D16" s="89"/>
      <c r="E16" s="81"/>
      <c r="F16" s="83"/>
      <c r="G16" s="72" t="s">
        <v>14</v>
      </c>
      <c r="H16" s="14">
        <f t="shared" si="1"/>
        <v>404578</v>
      </c>
      <c r="I16" s="14">
        <f>I21+I28+I35</f>
        <v>339109.1</v>
      </c>
    </row>
    <row r="17" spans="1:9" ht="12.75">
      <c r="A17" s="78"/>
      <c r="B17" s="78"/>
      <c r="C17" s="79"/>
      <c r="D17" s="89"/>
      <c r="E17" s="81"/>
      <c r="F17" s="84"/>
      <c r="G17" s="72" t="s">
        <v>15</v>
      </c>
      <c r="H17" s="15"/>
      <c r="I17" s="15"/>
    </row>
    <row r="18" spans="1:9" ht="19.5" customHeight="1">
      <c r="A18" s="78" t="s">
        <v>614</v>
      </c>
      <c r="B18" s="78" t="s">
        <v>19</v>
      </c>
      <c r="C18" s="79" t="s">
        <v>582</v>
      </c>
      <c r="D18" s="89" t="s">
        <v>20</v>
      </c>
      <c r="E18" s="81">
        <v>46022</v>
      </c>
      <c r="F18" s="82"/>
      <c r="G18" s="72" t="s">
        <v>11</v>
      </c>
      <c r="H18" s="68">
        <f>H19+H20+H21+H22</f>
        <v>376444.9</v>
      </c>
      <c r="I18" s="68">
        <f>I19+I20+I21+I22</f>
        <v>319071.59999999998</v>
      </c>
    </row>
    <row r="19" spans="1:9" ht="12.75">
      <c r="A19" s="78"/>
      <c r="B19" s="78"/>
      <c r="C19" s="79"/>
      <c r="D19" s="89"/>
      <c r="E19" s="81"/>
      <c r="F19" s="83"/>
      <c r="G19" s="72" t="s">
        <v>12</v>
      </c>
      <c r="H19" s="68">
        <v>0</v>
      </c>
      <c r="I19" s="68">
        <v>0</v>
      </c>
    </row>
    <row r="20" spans="1:9" ht="12.75">
      <c r="A20" s="78"/>
      <c r="B20" s="78"/>
      <c r="C20" s="79"/>
      <c r="D20" s="89"/>
      <c r="E20" s="81"/>
      <c r="F20" s="83"/>
      <c r="G20" s="72" t="s">
        <v>13</v>
      </c>
      <c r="H20" s="68">
        <v>0</v>
      </c>
      <c r="I20" s="68">
        <v>0</v>
      </c>
    </row>
    <row r="21" spans="1:9" ht="12.75">
      <c r="A21" s="78"/>
      <c r="B21" s="78"/>
      <c r="C21" s="79"/>
      <c r="D21" s="89"/>
      <c r="E21" s="81"/>
      <c r="F21" s="83"/>
      <c r="G21" s="72" t="s">
        <v>14</v>
      </c>
      <c r="H21" s="16">
        <v>376444.9</v>
      </c>
      <c r="I21" s="16">
        <f>319071.5+0.1</f>
        <v>319071.59999999998</v>
      </c>
    </row>
    <row r="22" spans="1:9" ht="12.75">
      <c r="A22" s="78"/>
      <c r="B22" s="78"/>
      <c r="C22" s="79"/>
      <c r="D22" s="89"/>
      <c r="E22" s="81"/>
      <c r="F22" s="84"/>
      <c r="G22" s="72" t="s">
        <v>15</v>
      </c>
      <c r="H22" s="68">
        <v>0</v>
      </c>
      <c r="I22" s="68">
        <v>0</v>
      </c>
    </row>
    <row r="23" spans="1:9" ht="15.75" customHeight="1">
      <c r="A23" s="82"/>
      <c r="B23" s="87" t="s">
        <v>531</v>
      </c>
      <c r="C23" s="82" t="s">
        <v>584</v>
      </c>
      <c r="D23" s="89" t="s">
        <v>20</v>
      </c>
      <c r="E23" s="79" t="s">
        <v>25</v>
      </c>
      <c r="F23" s="122" t="s">
        <v>721</v>
      </c>
      <c r="G23" s="82" t="s">
        <v>24</v>
      </c>
      <c r="H23" s="86" t="s">
        <v>24</v>
      </c>
      <c r="I23" s="86" t="s">
        <v>24</v>
      </c>
    </row>
    <row r="24" spans="1:9" ht="151.5" customHeight="1">
      <c r="A24" s="84"/>
      <c r="B24" s="88"/>
      <c r="C24" s="84"/>
      <c r="D24" s="89"/>
      <c r="E24" s="79"/>
      <c r="F24" s="123"/>
      <c r="G24" s="85"/>
      <c r="H24" s="86"/>
      <c r="I24" s="86"/>
    </row>
    <row r="25" spans="1:9" ht="15.75" customHeight="1">
      <c r="A25" s="78" t="s">
        <v>615</v>
      </c>
      <c r="B25" s="78" t="s">
        <v>26</v>
      </c>
      <c r="C25" s="79" t="s">
        <v>582</v>
      </c>
      <c r="D25" s="89" t="s">
        <v>20</v>
      </c>
      <c r="E25" s="81">
        <v>46022</v>
      </c>
      <c r="F25" s="82"/>
      <c r="G25" s="72" t="s">
        <v>11</v>
      </c>
      <c r="H25" s="68">
        <f>H26+H27+H28+H29</f>
        <v>7310.7000000000007</v>
      </c>
      <c r="I25" s="68">
        <f>I26+I27+I28+I29</f>
        <v>4452</v>
      </c>
    </row>
    <row r="26" spans="1:9" ht="15.75" customHeight="1">
      <c r="A26" s="78"/>
      <c r="B26" s="78"/>
      <c r="C26" s="79"/>
      <c r="D26" s="89"/>
      <c r="E26" s="81"/>
      <c r="F26" s="83"/>
      <c r="G26" s="72" t="s">
        <v>12</v>
      </c>
      <c r="H26" s="68">
        <v>0</v>
      </c>
      <c r="I26" s="68">
        <v>0</v>
      </c>
    </row>
    <row r="27" spans="1:9" ht="15.75" customHeight="1">
      <c r="A27" s="78"/>
      <c r="B27" s="78"/>
      <c r="C27" s="79"/>
      <c r="D27" s="89"/>
      <c r="E27" s="81"/>
      <c r="F27" s="83"/>
      <c r="G27" s="72" t="s">
        <v>13</v>
      </c>
      <c r="H27" s="68">
        <v>3655.4</v>
      </c>
      <c r="I27" s="68">
        <v>2226</v>
      </c>
    </row>
    <row r="28" spans="1:9" ht="15.75" customHeight="1">
      <c r="A28" s="78"/>
      <c r="B28" s="78"/>
      <c r="C28" s="79"/>
      <c r="D28" s="89"/>
      <c r="E28" s="81"/>
      <c r="F28" s="83"/>
      <c r="G28" s="72" t="s">
        <v>14</v>
      </c>
      <c r="H28" s="68">
        <v>3655.3</v>
      </c>
      <c r="I28" s="68">
        <v>2226</v>
      </c>
    </row>
    <row r="29" spans="1:9" ht="15.75" customHeight="1">
      <c r="A29" s="78"/>
      <c r="B29" s="78"/>
      <c r="C29" s="79"/>
      <c r="D29" s="89"/>
      <c r="E29" s="81"/>
      <c r="F29" s="84"/>
      <c r="G29" s="72" t="s">
        <v>15</v>
      </c>
      <c r="H29" s="68">
        <v>0</v>
      </c>
      <c r="I29" s="68">
        <v>0</v>
      </c>
    </row>
    <row r="30" spans="1:9" ht="15.75" customHeight="1">
      <c r="A30" s="82"/>
      <c r="B30" s="87" t="s">
        <v>583</v>
      </c>
      <c r="C30" s="82" t="s">
        <v>584</v>
      </c>
      <c r="D30" s="89" t="s">
        <v>20</v>
      </c>
      <c r="E30" s="79" t="s">
        <v>30</v>
      </c>
      <c r="F30" s="122" t="s">
        <v>744</v>
      </c>
      <c r="G30" s="82" t="s">
        <v>24</v>
      </c>
      <c r="H30" s="86" t="s">
        <v>24</v>
      </c>
      <c r="I30" s="86" t="s">
        <v>24</v>
      </c>
    </row>
    <row r="31" spans="1:9" ht="182.25" customHeight="1">
      <c r="A31" s="84"/>
      <c r="B31" s="88"/>
      <c r="C31" s="84"/>
      <c r="D31" s="89"/>
      <c r="E31" s="79"/>
      <c r="F31" s="123"/>
      <c r="G31" s="85"/>
      <c r="H31" s="86"/>
      <c r="I31" s="86"/>
    </row>
    <row r="32" spans="1:9" ht="15.75" customHeight="1">
      <c r="A32" s="78" t="s">
        <v>616</v>
      </c>
      <c r="B32" s="78" t="s">
        <v>31</v>
      </c>
      <c r="C32" s="79" t="s">
        <v>582</v>
      </c>
      <c r="D32" s="89" t="s">
        <v>20</v>
      </c>
      <c r="E32" s="81">
        <v>46022</v>
      </c>
      <c r="F32" s="82"/>
      <c r="G32" s="72" t="s">
        <v>11</v>
      </c>
      <c r="H32" s="68">
        <f>H33+H34+H35+H36</f>
        <v>26310.300000000003</v>
      </c>
      <c r="I32" s="68">
        <f>I33+I34+I35+I36</f>
        <v>18862.3</v>
      </c>
    </row>
    <row r="33" spans="1:9" ht="15.75" customHeight="1">
      <c r="A33" s="78"/>
      <c r="B33" s="78"/>
      <c r="C33" s="79"/>
      <c r="D33" s="89"/>
      <c r="E33" s="81"/>
      <c r="F33" s="83"/>
      <c r="G33" s="72" t="s">
        <v>12</v>
      </c>
      <c r="H33" s="68">
        <v>0</v>
      </c>
      <c r="I33" s="68">
        <v>0</v>
      </c>
    </row>
    <row r="34" spans="1:9" ht="15.75" customHeight="1">
      <c r="A34" s="78"/>
      <c r="B34" s="78"/>
      <c r="C34" s="79"/>
      <c r="D34" s="89"/>
      <c r="E34" s="81"/>
      <c r="F34" s="83"/>
      <c r="G34" s="72" t="s">
        <v>13</v>
      </c>
      <c r="H34" s="68">
        <v>1832.5</v>
      </c>
      <c r="I34" s="68">
        <f>1050.9-0.1</f>
        <v>1050.8000000000002</v>
      </c>
    </row>
    <row r="35" spans="1:9" ht="15.75" customHeight="1">
      <c r="A35" s="78"/>
      <c r="B35" s="78"/>
      <c r="C35" s="79"/>
      <c r="D35" s="89"/>
      <c r="E35" s="81"/>
      <c r="F35" s="83"/>
      <c r="G35" s="72" t="s">
        <v>14</v>
      </c>
      <c r="H35" s="68">
        <f>2.7+24475.2-0.1</f>
        <v>24477.800000000003</v>
      </c>
      <c r="I35" s="68">
        <f>17811.4+0.1</f>
        <v>17811.5</v>
      </c>
    </row>
    <row r="36" spans="1:9" ht="15.75" customHeight="1">
      <c r="A36" s="78"/>
      <c r="B36" s="78"/>
      <c r="C36" s="79"/>
      <c r="D36" s="89"/>
      <c r="E36" s="81"/>
      <c r="F36" s="84"/>
      <c r="G36" s="72" t="s">
        <v>15</v>
      </c>
      <c r="H36" s="68">
        <v>0</v>
      </c>
      <c r="I36" s="68">
        <v>0</v>
      </c>
    </row>
    <row r="37" spans="1:9" ht="15.75" customHeight="1">
      <c r="A37" s="82"/>
      <c r="B37" s="87" t="s">
        <v>585</v>
      </c>
      <c r="C37" s="82" t="s">
        <v>584</v>
      </c>
      <c r="D37" s="89" t="s">
        <v>20</v>
      </c>
      <c r="E37" s="79" t="s">
        <v>25</v>
      </c>
      <c r="F37" s="82" t="s">
        <v>722</v>
      </c>
      <c r="G37" s="82" t="s">
        <v>24</v>
      </c>
      <c r="H37" s="86" t="s">
        <v>24</v>
      </c>
      <c r="I37" s="86" t="s">
        <v>24</v>
      </c>
    </row>
    <row r="38" spans="1:9" ht="285.75" customHeight="1">
      <c r="A38" s="84"/>
      <c r="B38" s="88"/>
      <c r="C38" s="84"/>
      <c r="D38" s="89"/>
      <c r="E38" s="79"/>
      <c r="F38" s="84"/>
      <c r="G38" s="85"/>
      <c r="H38" s="86"/>
      <c r="I38" s="86"/>
    </row>
    <row r="39" spans="1:9" ht="15.75" customHeight="1">
      <c r="A39" s="78" t="s">
        <v>617</v>
      </c>
      <c r="B39" s="78" t="s">
        <v>35</v>
      </c>
      <c r="C39" s="79" t="s">
        <v>497</v>
      </c>
      <c r="D39" s="89" t="s">
        <v>36</v>
      </c>
      <c r="E39" s="81">
        <v>46022</v>
      </c>
      <c r="F39" s="82" t="s">
        <v>497</v>
      </c>
      <c r="G39" s="72" t="s">
        <v>11</v>
      </c>
      <c r="H39" s="13">
        <f>H40+H41+H42+H43</f>
        <v>2602585.6</v>
      </c>
      <c r="I39" s="13">
        <f>I40+I41+I42+I43</f>
        <v>1892676</v>
      </c>
    </row>
    <row r="40" spans="1:9" ht="15.75" customHeight="1">
      <c r="A40" s="78"/>
      <c r="B40" s="78"/>
      <c r="C40" s="79"/>
      <c r="D40" s="89"/>
      <c r="E40" s="81"/>
      <c r="F40" s="83"/>
      <c r="G40" s="72" t="s">
        <v>12</v>
      </c>
      <c r="H40" s="68">
        <v>0</v>
      </c>
      <c r="I40" s="68">
        <v>0</v>
      </c>
    </row>
    <row r="41" spans="1:9" ht="15.75" customHeight="1">
      <c r="A41" s="78"/>
      <c r="B41" s="78"/>
      <c r="C41" s="79"/>
      <c r="D41" s="89"/>
      <c r="E41" s="81"/>
      <c r="F41" s="83"/>
      <c r="G41" s="72" t="s">
        <v>13</v>
      </c>
      <c r="H41" s="68">
        <f>H46</f>
        <v>2602585.6</v>
      </c>
      <c r="I41" s="68">
        <f>I46</f>
        <v>1892676</v>
      </c>
    </row>
    <row r="42" spans="1:9" ht="15.75" customHeight="1">
      <c r="A42" s="78"/>
      <c r="B42" s="78"/>
      <c r="C42" s="79"/>
      <c r="D42" s="89"/>
      <c r="E42" s="81"/>
      <c r="F42" s="83"/>
      <c r="G42" s="72" t="s">
        <v>14</v>
      </c>
      <c r="H42" s="68">
        <v>0</v>
      </c>
      <c r="I42" s="68">
        <v>0</v>
      </c>
    </row>
    <row r="43" spans="1:9" ht="15.75" customHeight="1">
      <c r="A43" s="78"/>
      <c r="B43" s="78"/>
      <c r="C43" s="79"/>
      <c r="D43" s="89"/>
      <c r="E43" s="81"/>
      <c r="F43" s="84"/>
      <c r="G43" s="72" t="s">
        <v>15</v>
      </c>
      <c r="H43" s="68"/>
      <c r="I43" s="68"/>
    </row>
    <row r="44" spans="1:9" ht="15.75" customHeight="1">
      <c r="A44" s="78" t="s">
        <v>618</v>
      </c>
      <c r="B44" s="78" t="s">
        <v>38</v>
      </c>
      <c r="C44" s="79" t="s">
        <v>582</v>
      </c>
      <c r="D44" s="89" t="s">
        <v>39</v>
      </c>
      <c r="E44" s="81">
        <v>46022</v>
      </c>
      <c r="F44" s="82"/>
      <c r="G44" s="72" t="s">
        <v>11</v>
      </c>
      <c r="H44" s="68">
        <f>H45+H46+H47+H48</f>
        <v>2602585.6</v>
      </c>
      <c r="I44" s="68">
        <f>I45+I46+I47+I48</f>
        <v>1892676</v>
      </c>
    </row>
    <row r="45" spans="1:9" ht="15.75" customHeight="1">
      <c r="A45" s="78"/>
      <c r="B45" s="78"/>
      <c r="C45" s="79"/>
      <c r="D45" s="89"/>
      <c r="E45" s="81"/>
      <c r="F45" s="83"/>
      <c r="G45" s="72" t="s">
        <v>12</v>
      </c>
      <c r="H45" s="68">
        <v>0</v>
      </c>
      <c r="I45" s="68">
        <v>0</v>
      </c>
    </row>
    <row r="46" spans="1:9" ht="15.75" customHeight="1">
      <c r="A46" s="78"/>
      <c r="B46" s="78"/>
      <c r="C46" s="79"/>
      <c r="D46" s="89"/>
      <c r="E46" s="81"/>
      <c r="F46" s="83"/>
      <c r="G46" s="72" t="s">
        <v>13</v>
      </c>
      <c r="H46" s="68">
        <v>2602585.6</v>
      </c>
      <c r="I46" s="68">
        <v>1892676</v>
      </c>
    </row>
    <row r="47" spans="1:9" ht="15.75" customHeight="1">
      <c r="A47" s="78"/>
      <c r="B47" s="78"/>
      <c r="C47" s="79"/>
      <c r="D47" s="89"/>
      <c r="E47" s="81"/>
      <c r="F47" s="83"/>
      <c r="G47" s="72" t="s">
        <v>14</v>
      </c>
      <c r="H47" s="68">
        <v>0</v>
      </c>
      <c r="I47" s="68">
        <v>0</v>
      </c>
    </row>
    <row r="48" spans="1:9" ht="15.75" customHeight="1">
      <c r="A48" s="78"/>
      <c r="B48" s="78"/>
      <c r="C48" s="79"/>
      <c r="D48" s="89"/>
      <c r="E48" s="81"/>
      <c r="F48" s="84"/>
      <c r="G48" s="72" t="s">
        <v>15</v>
      </c>
      <c r="H48" s="68">
        <v>0</v>
      </c>
      <c r="I48" s="68">
        <v>0</v>
      </c>
    </row>
    <row r="49" spans="1:9" ht="15.75" customHeight="1">
      <c r="A49" s="82"/>
      <c r="B49" s="87" t="s">
        <v>586</v>
      </c>
      <c r="C49" s="82" t="s">
        <v>582</v>
      </c>
      <c r="D49" s="89" t="s">
        <v>39</v>
      </c>
      <c r="E49" s="81">
        <v>46022</v>
      </c>
      <c r="F49" s="82"/>
      <c r="G49" s="82" t="s">
        <v>24</v>
      </c>
      <c r="H49" s="86" t="s">
        <v>24</v>
      </c>
      <c r="I49" s="86" t="s">
        <v>24</v>
      </c>
    </row>
    <row r="50" spans="1:9" ht="37.5" customHeight="1">
      <c r="A50" s="84"/>
      <c r="B50" s="88"/>
      <c r="C50" s="84"/>
      <c r="D50" s="89"/>
      <c r="E50" s="81"/>
      <c r="F50" s="84"/>
      <c r="G50" s="85"/>
      <c r="H50" s="86"/>
      <c r="I50" s="86"/>
    </row>
    <row r="51" spans="1:9" ht="15.75" customHeight="1">
      <c r="A51" s="78" t="s">
        <v>619</v>
      </c>
      <c r="B51" s="78" t="s">
        <v>44</v>
      </c>
      <c r="C51" s="79" t="s">
        <v>582</v>
      </c>
      <c r="D51" s="89" t="s">
        <v>20</v>
      </c>
      <c r="E51" s="81">
        <v>46022</v>
      </c>
      <c r="F51" s="82"/>
      <c r="G51" s="72" t="s">
        <v>11</v>
      </c>
      <c r="H51" s="68">
        <v>0</v>
      </c>
      <c r="I51" s="68">
        <v>0</v>
      </c>
    </row>
    <row r="52" spans="1:9" ht="15.75" customHeight="1">
      <c r="A52" s="78"/>
      <c r="B52" s="78"/>
      <c r="C52" s="79"/>
      <c r="D52" s="89"/>
      <c r="E52" s="81"/>
      <c r="F52" s="83"/>
      <c r="G52" s="72" t="s">
        <v>12</v>
      </c>
      <c r="H52" s="68">
        <v>0</v>
      </c>
      <c r="I52" s="68">
        <v>0</v>
      </c>
    </row>
    <row r="53" spans="1:9" ht="15.75" customHeight="1">
      <c r="A53" s="78"/>
      <c r="B53" s="78"/>
      <c r="C53" s="79"/>
      <c r="D53" s="89"/>
      <c r="E53" s="81"/>
      <c r="F53" s="83"/>
      <c r="G53" s="72" t="s">
        <v>13</v>
      </c>
      <c r="H53" s="68">
        <v>0</v>
      </c>
      <c r="I53" s="68">
        <v>0</v>
      </c>
    </row>
    <row r="54" spans="1:9" ht="15.75" customHeight="1">
      <c r="A54" s="78"/>
      <c r="B54" s="78"/>
      <c r="C54" s="79"/>
      <c r="D54" s="89"/>
      <c r="E54" s="81"/>
      <c r="F54" s="83"/>
      <c r="G54" s="72" t="s">
        <v>14</v>
      </c>
      <c r="H54" s="68">
        <v>0</v>
      </c>
      <c r="I54" s="68">
        <v>0</v>
      </c>
    </row>
    <row r="55" spans="1:9" ht="15.75" customHeight="1">
      <c r="A55" s="78"/>
      <c r="B55" s="78"/>
      <c r="C55" s="79"/>
      <c r="D55" s="89"/>
      <c r="E55" s="81"/>
      <c r="F55" s="84"/>
      <c r="G55" s="72" t="s">
        <v>15</v>
      </c>
      <c r="H55" s="68">
        <v>0</v>
      </c>
      <c r="I55" s="68">
        <v>0</v>
      </c>
    </row>
    <row r="56" spans="1:9" ht="15.75" customHeight="1">
      <c r="A56" s="82"/>
      <c r="B56" s="87" t="s">
        <v>587</v>
      </c>
      <c r="C56" s="82" t="s">
        <v>584</v>
      </c>
      <c r="D56" s="89" t="s">
        <v>20</v>
      </c>
      <c r="E56" s="79" t="s">
        <v>49</v>
      </c>
      <c r="F56" s="124" t="s">
        <v>723</v>
      </c>
      <c r="G56" s="82" t="s">
        <v>24</v>
      </c>
      <c r="H56" s="86" t="s">
        <v>24</v>
      </c>
      <c r="I56" s="86" t="s">
        <v>24</v>
      </c>
    </row>
    <row r="57" spans="1:9" ht="156.75" customHeight="1">
      <c r="A57" s="84"/>
      <c r="B57" s="88"/>
      <c r="C57" s="84"/>
      <c r="D57" s="89"/>
      <c r="E57" s="79"/>
      <c r="F57" s="125"/>
      <c r="G57" s="85"/>
      <c r="H57" s="86"/>
      <c r="I57" s="86"/>
    </row>
    <row r="58" spans="1:9" ht="15.75" customHeight="1">
      <c r="A58" s="78" t="s">
        <v>620</v>
      </c>
      <c r="B58" s="78" t="s">
        <v>50</v>
      </c>
      <c r="C58" s="79" t="s">
        <v>582</v>
      </c>
      <c r="D58" s="89" t="s">
        <v>20</v>
      </c>
      <c r="E58" s="81">
        <v>46022</v>
      </c>
      <c r="F58" s="82"/>
      <c r="G58" s="72" t="s">
        <v>11</v>
      </c>
      <c r="H58" s="68">
        <v>0</v>
      </c>
      <c r="I58" s="68">
        <v>0</v>
      </c>
    </row>
    <row r="59" spans="1:9" ht="15.75" customHeight="1">
      <c r="A59" s="78"/>
      <c r="B59" s="78"/>
      <c r="C59" s="79"/>
      <c r="D59" s="89"/>
      <c r="E59" s="81"/>
      <c r="F59" s="83"/>
      <c r="G59" s="72" t="s">
        <v>12</v>
      </c>
      <c r="H59" s="68">
        <v>0</v>
      </c>
      <c r="I59" s="68">
        <v>0</v>
      </c>
    </row>
    <row r="60" spans="1:9" ht="15.75" customHeight="1">
      <c r="A60" s="78"/>
      <c r="B60" s="78"/>
      <c r="C60" s="79"/>
      <c r="D60" s="89"/>
      <c r="E60" s="81"/>
      <c r="F60" s="83"/>
      <c r="G60" s="72" t="s">
        <v>13</v>
      </c>
      <c r="H60" s="68">
        <v>0</v>
      </c>
      <c r="I60" s="68">
        <v>0</v>
      </c>
    </row>
    <row r="61" spans="1:9" ht="15.75" customHeight="1">
      <c r="A61" s="78"/>
      <c r="B61" s="78"/>
      <c r="C61" s="79"/>
      <c r="D61" s="89"/>
      <c r="E61" s="81"/>
      <c r="F61" s="83"/>
      <c r="G61" s="72" t="s">
        <v>14</v>
      </c>
      <c r="H61" s="68">
        <v>0</v>
      </c>
      <c r="I61" s="68">
        <v>0</v>
      </c>
    </row>
    <row r="62" spans="1:9" ht="15.75" customHeight="1">
      <c r="A62" s="78"/>
      <c r="B62" s="78"/>
      <c r="C62" s="79"/>
      <c r="D62" s="89"/>
      <c r="E62" s="81"/>
      <c r="F62" s="84"/>
      <c r="G62" s="72" t="s">
        <v>15</v>
      </c>
      <c r="H62" s="68">
        <v>0</v>
      </c>
      <c r="I62" s="68">
        <v>0</v>
      </c>
    </row>
    <row r="63" spans="1:9" ht="15.75" customHeight="1">
      <c r="A63" s="82"/>
      <c r="B63" s="87" t="s">
        <v>588</v>
      </c>
      <c r="C63" s="82" t="s">
        <v>582</v>
      </c>
      <c r="D63" s="89" t="s">
        <v>20</v>
      </c>
      <c r="E63" s="81">
        <v>46022</v>
      </c>
      <c r="F63" s="82"/>
      <c r="G63" s="82" t="s">
        <v>24</v>
      </c>
      <c r="H63" s="86" t="s">
        <v>24</v>
      </c>
      <c r="I63" s="86" t="s">
        <v>24</v>
      </c>
    </row>
    <row r="64" spans="1:9" ht="82.5" customHeight="1">
      <c r="A64" s="84"/>
      <c r="B64" s="88"/>
      <c r="C64" s="84"/>
      <c r="D64" s="89"/>
      <c r="E64" s="81"/>
      <c r="F64" s="84"/>
      <c r="G64" s="85"/>
      <c r="H64" s="86"/>
      <c r="I64" s="86"/>
    </row>
    <row r="65" spans="1:9" ht="15.75" customHeight="1">
      <c r="A65" s="78" t="s">
        <v>621</v>
      </c>
      <c r="B65" s="78" t="s">
        <v>54</v>
      </c>
      <c r="C65" s="79" t="s">
        <v>582</v>
      </c>
      <c r="D65" s="89" t="s">
        <v>20</v>
      </c>
      <c r="E65" s="81">
        <v>46022</v>
      </c>
      <c r="F65" s="82"/>
      <c r="G65" s="72" t="s">
        <v>11</v>
      </c>
      <c r="H65" s="68">
        <v>0</v>
      </c>
      <c r="I65" s="68">
        <v>0</v>
      </c>
    </row>
    <row r="66" spans="1:9" ht="15.75" customHeight="1">
      <c r="A66" s="78"/>
      <c r="B66" s="78"/>
      <c r="C66" s="79"/>
      <c r="D66" s="89"/>
      <c r="E66" s="81"/>
      <c r="F66" s="83"/>
      <c r="G66" s="72" t="s">
        <v>12</v>
      </c>
      <c r="H66" s="68">
        <v>0</v>
      </c>
      <c r="I66" s="68">
        <v>0</v>
      </c>
    </row>
    <row r="67" spans="1:9" ht="15.75" customHeight="1">
      <c r="A67" s="78"/>
      <c r="B67" s="78"/>
      <c r="C67" s="79"/>
      <c r="D67" s="89"/>
      <c r="E67" s="81"/>
      <c r="F67" s="83"/>
      <c r="G67" s="72" t="s">
        <v>13</v>
      </c>
      <c r="H67" s="68">
        <v>0</v>
      </c>
      <c r="I67" s="68">
        <v>0</v>
      </c>
    </row>
    <row r="68" spans="1:9" ht="15.75" customHeight="1">
      <c r="A68" s="78"/>
      <c r="B68" s="78"/>
      <c r="C68" s="79"/>
      <c r="D68" s="89"/>
      <c r="E68" s="81"/>
      <c r="F68" s="83"/>
      <c r="G68" s="72" t="s">
        <v>14</v>
      </c>
      <c r="H68" s="68">
        <v>0</v>
      </c>
      <c r="I68" s="68">
        <v>0</v>
      </c>
    </row>
    <row r="69" spans="1:9" ht="15.75" customHeight="1">
      <c r="A69" s="78"/>
      <c r="B69" s="78"/>
      <c r="C69" s="79"/>
      <c r="D69" s="89"/>
      <c r="E69" s="81"/>
      <c r="F69" s="84"/>
      <c r="G69" s="72" t="s">
        <v>15</v>
      </c>
      <c r="H69" s="68">
        <v>0</v>
      </c>
      <c r="I69" s="68">
        <v>0</v>
      </c>
    </row>
    <row r="70" spans="1:9" ht="15.75" customHeight="1">
      <c r="A70" s="82"/>
      <c r="B70" s="87" t="s">
        <v>589</v>
      </c>
      <c r="C70" s="82" t="s">
        <v>582</v>
      </c>
      <c r="D70" s="89" t="s">
        <v>20</v>
      </c>
      <c r="E70" s="81">
        <v>46022</v>
      </c>
      <c r="F70" s="82"/>
      <c r="G70" s="82" t="s">
        <v>24</v>
      </c>
      <c r="H70" s="86" t="s">
        <v>24</v>
      </c>
      <c r="I70" s="86" t="s">
        <v>24</v>
      </c>
    </row>
    <row r="71" spans="1:9" ht="84.75" customHeight="1">
      <c r="A71" s="84"/>
      <c r="B71" s="88"/>
      <c r="C71" s="84"/>
      <c r="D71" s="89"/>
      <c r="E71" s="81"/>
      <c r="F71" s="84"/>
      <c r="G71" s="85"/>
      <c r="H71" s="86"/>
      <c r="I71" s="86"/>
    </row>
    <row r="72" spans="1:9" ht="15.75" customHeight="1">
      <c r="A72" s="78" t="s">
        <v>622</v>
      </c>
      <c r="B72" s="78" t="s">
        <v>58</v>
      </c>
      <c r="C72" s="82" t="s">
        <v>497</v>
      </c>
      <c r="D72" s="89" t="s">
        <v>59</v>
      </c>
      <c r="E72" s="81">
        <v>46022</v>
      </c>
      <c r="F72" s="82" t="s">
        <v>497</v>
      </c>
      <c r="G72" s="72" t="s">
        <v>11</v>
      </c>
      <c r="H72" s="68">
        <f>H73+H74+H75+H76</f>
        <v>112911.2</v>
      </c>
      <c r="I72" s="68">
        <f>I73+I74+I75+I76</f>
        <v>52340</v>
      </c>
    </row>
    <row r="73" spans="1:9" ht="15.75" customHeight="1">
      <c r="A73" s="78"/>
      <c r="B73" s="78"/>
      <c r="C73" s="83"/>
      <c r="D73" s="89"/>
      <c r="E73" s="81"/>
      <c r="F73" s="83"/>
      <c r="G73" s="72" t="s">
        <v>12</v>
      </c>
      <c r="H73" s="68">
        <v>0</v>
      </c>
      <c r="I73" s="68">
        <v>0</v>
      </c>
    </row>
    <row r="74" spans="1:9" ht="15.75" customHeight="1">
      <c r="A74" s="78"/>
      <c r="B74" s="78"/>
      <c r="C74" s="83"/>
      <c r="D74" s="89"/>
      <c r="E74" s="81"/>
      <c r="F74" s="83"/>
      <c r="G74" s="72" t="s">
        <v>13</v>
      </c>
      <c r="H74" s="68">
        <f>H88</f>
        <v>112911.2</v>
      </c>
      <c r="I74" s="68">
        <f>I88</f>
        <v>52340</v>
      </c>
    </row>
    <row r="75" spans="1:9" ht="15.75" customHeight="1">
      <c r="A75" s="78"/>
      <c r="B75" s="78"/>
      <c r="C75" s="83"/>
      <c r="D75" s="89"/>
      <c r="E75" s="81"/>
      <c r="F75" s="83"/>
      <c r="G75" s="72" t="s">
        <v>14</v>
      </c>
      <c r="H75" s="68">
        <v>0</v>
      </c>
      <c r="I75" s="68">
        <v>0</v>
      </c>
    </row>
    <row r="76" spans="1:9" ht="21.75" customHeight="1">
      <c r="A76" s="78"/>
      <c r="B76" s="78"/>
      <c r="C76" s="84"/>
      <c r="D76" s="89"/>
      <c r="E76" s="81"/>
      <c r="F76" s="84"/>
      <c r="G76" s="72" t="s">
        <v>15</v>
      </c>
      <c r="H76" s="68">
        <v>0</v>
      </c>
      <c r="I76" s="68">
        <v>0</v>
      </c>
    </row>
    <row r="77" spans="1:9" ht="15.75" customHeight="1">
      <c r="A77" s="78" t="s">
        <v>623</v>
      </c>
      <c r="B77" s="78" t="s">
        <v>61</v>
      </c>
      <c r="C77" s="79" t="s">
        <v>582</v>
      </c>
      <c r="D77" s="89" t="s">
        <v>62</v>
      </c>
      <c r="E77" s="81">
        <v>46022</v>
      </c>
      <c r="F77" s="82"/>
      <c r="G77" s="72" t="s">
        <v>11</v>
      </c>
      <c r="H77" s="68">
        <v>0</v>
      </c>
      <c r="I77" s="68">
        <v>0</v>
      </c>
    </row>
    <row r="78" spans="1:9" ht="15.75" customHeight="1">
      <c r="A78" s="78"/>
      <c r="B78" s="78"/>
      <c r="C78" s="79"/>
      <c r="D78" s="89"/>
      <c r="E78" s="81"/>
      <c r="F78" s="83"/>
      <c r="G78" s="72" t="s">
        <v>12</v>
      </c>
      <c r="H78" s="68">
        <v>0</v>
      </c>
      <c r="I78" s="68">
        <v>0</v>
      </c>
    </row>
    <row r="79" spans="1:9" ht="15.75" customHeight="1">
      <c r="A79" s="78"/>
      <c r="B79" s="78"/>
      <c r="C79" s="79"/>
      <c r="D79" s="89"/>
      <c r="E79" s="81"/>
      <c r="F79" s="83"/>
      <c r="G79" s="72" t="s">
        <v>13</v>
      </c>
      <c r="H79" s="68">
        <v>0</v>
      </c>
      <c r="I79" s="68">
        <v>0</v>
      </c>
    </row>
    <row r="80" spans="1:9" ht="15.75" customHeight="1">
      <c r="A80" s="78"/>
      <c r="B80" s="78"/>
      <c r="C80" s="79"/>
      <c r="D80" s="89"/>
      <c r="E80" s="81"/>
      <c r="F80" s="83"/>
      <c r="G80" s="72" t="s">
        <v>14</v>
      </c>
      <c r="H80" s="68">
        <v>0</v>
      </c>
      <c r="I80" s="68">
        <v>0</v>
      </c>
    </row>
    <row r="81" spans="1:9" ht="22.5" customHeight="1">
      <c r="A81" s="78"/>
      <c r="B81" s="78"/>
      <c r="C81" s="79"/>
      <c r="D81" s="89"/>
      <c r="E81" s="81"/>
      <c r="F81" s="84"/>
      <c r="G81" s="72" t="s">
        <v>15</v>
      </c>
      <c r="H81" s="68">
        <v>0</v>
      </c>
      <c r="I81" s="68">
        <v>0</v>
      </c>
    </row>
    <row r="82" spans="1:9" ht="15.75" customHeight="1">
      <c r="A82" s="82"/>
      <c r="B82" s="87" t="s">
        <v>590</v>
      </c>
      <c r="C82" s="82" t="s">
        <v>584</v>
      </c>
      <c r="D82" s="89" t="s">
        <v>62</v>
      </c>
      <c r="E82" s="79" t="s">
        <v>66</v>
      </c>
      <c r="F82" s="122" t="s">
        <v>724</v>
      </c>
      <c r="G82" s="82" t="s">
        <v>24</v>
      </c>
      <c r="H82" s="86" t="s">
        <v>24</v>
      </c>
      <c r="I82" s="86" t="s">
        <v>24</v>
      </c>
    </row>
    <row r="83" spans="1:9" ht="82.5" customHeight="1">
      <c r="A83" s="84"/>
      <c r="B83" s="88"/>
      <c r="C83" s="84"/>
      <c r="D83" s="89"/>
      <c r="E83" s="79"/>
      <c r="F83" s="123"/>
      <c r="G83" s="85"/>
      <c r="H83" s="86"/>
      <c r="I83" s="86"/>
    </row>
    <row r="84" spans="1:9" ht="15.75" customHeight="1">
      <c r="A84" s="82"/>
      <c r="B84" s="87" t="s">
        <v>591</v>
      </c>
      <c r="C84" s="82" t="s">
        <v>584</v>
      </c>
      <c r="D84" s="89" t="s">
        <v>62</v>
      </c>
      <c r="E84" s="79" t="s">
        <v>69</v>
      </c>
      <c r="F84" s="122" t="s">
        <v>725</v>
      </c>
      <c r="G84" s="82" t="s">
        <v>24</v>
      </c>
      <c r="H84" s="86" t="s">
        <v>24</v>
      </c>
      <c r="I84" s="86" t="s">
        <v>24</v>
      </c>
    </row>
    <row r="85" spans="1:9" ht="93" customHeight="1">
      <c r="A85" s="84"/>
      <c r="B85" s="88"/>
      <c r="C85" s="84"/>
      <c r="D85" s="89"/>
      <c r="E85" s="79"/>
      <c r="F85" s="123"/>
      <c r="G85" s="85"/>
      <c r="H85" s="86"/>
      <c r="I85" s="86"/>
    </row>
    <row r="86" spans="1:9" ht="15.75" customHeight="1">
      <c r="A86" s="78" t="s">
        <v>624</v>
      </c>
      <c r="B86" s="78" t="s">
        <v>70</v>
      </c>
      <c r="C86" s="79" t="s">
        <v>582</v>
      </c>
      <c r="D86" s="89" t="s">
        <v>20</v>
      </c>
      <c r="E86" s="81">
        <v>46022</v>
      </c>
      <c r="F86" s="82"/>
      <c r="G86" s="72" t="s">
        <v>11</v>
      </c>
      <c r="H86" s="68">
        <f>H87+H88+H89+H90</f>
        <v>112911.2</v>
      </c>
      <c r="I86" s="68">
        <f>I87+I88+I89+I90</f>
        <v>52340</v>
      </c>
    </row>
    <row r="87" spans="1:9" ht="15.75" customHeight="1">
      <c r="A87" s="78"/>
      <c r="B87" s="78"/>
      <c r="C87" s="79"/>
      <c r="D87" s="89"/>
      <c r="E87" s="81"/>
      <c r="F87" s="83"/>
      <c r="G87" s="72" t="s">
        <v>12</v>
      </c>
      <c r="H87" s="68">
        <v>0</v>
      </c>
      <c r="I87" s="68">
        <v>0</v>
      </c>
    </row>
    <row r="88" spans="1:9" ht="15.75" customHeight="1">
      <c r="A88" s="78"/>
      <c r="B88" s="78"/>
      <c r="C88" s="79"/>
      <c r="D88" s="89"/>
      <c r="E88" s="81"/>
      <c r="F88" s="83"/>
      <c r="G88" s="72" t="s">
        <v>13</v>
      </c>
      <c r="H88" s="68">
        <v>112911.2</v>
      </c>
      <c r="I88" s="68">
        <v>52340</v>
      </c>
    </row>
    <row r="89" spans="1:9" ht="15.75" customHeight="1">
      <c r="A89" s="78"/>
      <c r="B89" s="78"/>
      <c r="C89" s="79"/>
      <c r="D89" s="89"/>
      <c r="E89" s="81"/>
      <c r="F89" s="83"/>
      <c r="G89" s="72" t="s">
        <v>14</v>
      </c>
      <c r="H89" s="68">
        <v>0</v>
      </c>
      <c r="I89" s="68">
        <v>0</v>
      </c>
    </row>
    <row r="90" spans="1:9" ht="15.75" customHeight="1">
      <c r="A90" s="78"/>
      <c r="B90" s="78"/>
      <c r="C90" s="79"/>
      <c r="D90" s="89"/>
      <c r="E90" s="81"/>
      <c r="F90" s="84"/>
      <c r="G90" s="72" t="s">
        <v>15</v>
      </c>
      <c r="H90" s="68">
        <v>0</v>
      </c>
      <c r="I90" s="68">
        <v>0</v>
      </c>
    </row>
    <row r="91" spans="1:9" ht="15.75" customHeight="1">
      <c r="A91" s="82"/>
      <c r="B91" s="87" t="s">
        <v>592</v>
      </c>
      <c r="C91" s="82" t="s">
        <v>582</v>
      </c>
      <c r="D91" s="89" t="s">
        <v>20</v>
      </c>
      <c r="E91" s="81">
        <v>46022</v>
      </c>
      <c r="F91" s="82"/>
      <c r="G91" s="82" t="s">
        <v>24</v>
      </c>
      <c r="H91" s="86" t="s">
        <v>24</v>
      </c>
      <c r="I91" s="86" t="s">
        <v>24</v>
      </c>
    </row>
    <row r="92" spans="1:9" ht="25.5" customHeight="1">
      <c r="A92" s="84"/>
      <c r="B92" s="88"/>
      <c r="C92" s="84"/>
      <c r="D92" s="89"/>
      <c r="E92" s="81"/>
      <c r="F92" s="84"/>
      <c r="G92" s="85"/>
      <c r="H92" s="86"/>
      <c r="I92" s="86"/>
    </row>
    <row r="93" spans="1:9" ht="15.75" customHeight="1">
      <c r="A93" s="78" t="s">
        <v>625</v>
      </c>
      <c r="B93" s="78" t="s">
        <v>74</v>
      </c>
      <c r="C93" s="79" t="s">
        <v>497</v>
      </c>
      <c r="D93" s="89" t="s">
        <v>59</v>
      </c>
      <c r="E93" s="81">
        <v>46022</v>
      </c>
      <c r="F93" s="82" t="s">
        <v>497</v>
      </c>
      <c r="G93" s="72" t="s">
        <v>11</v>
      </c>
      <c r="H93" s="68">
        <v>0</v>
      </c>
      <c r="I93" s="68">
        <v>0</v>
      </c>
    </row>
    <row r="94" spans="1:9" ht="15.75" customHeight="1">
      <c r="A94" s="78"/>
      <c r="B94" s="78"/>
      <c r="C94" s="79"/>
      <c r="D94" s="89"/>
      <c r="E94" s="81"/>
      <c r="F94" s="83"/>
      <c r="G94" s="72" t="s">
        <v>12</v>
      </c>
      <c r="H94" s="68">
        <v>0</v>
      </c>
      <c r="I94" s="68">
        <v>0</v>
      </c>
    </row>
    <row r="95" spans="1:9" ht="15.75" customHeight="1">
      <c r="A95" s="78"/>
      <c r="B95" s="78"/>
      <c r="C95" s="79"/>
      <c r="D95" s="89"/>
      <c r="E95" s="81"/>
      <c r="F95" s="83"/>
      <c r="G95" s="72" t="s">
        <v>13</v>
      </c>
      <c r="H95" s="68">
        <v>0</v>
      </c>
      <c r="I95" s="68">
        <v>0</v>
      </c>
    </row>
    <row r="96" spans="1:9" ht="15.75" customHeight="1">
      <c r="A96" s="78"/>
      <c r="B96" s="78"/>
      <c r="C96" s="79"/>
      <c r="D96" s="89"/>
      <c r="E96" s="81"/>
      <c r="F96" s="83"/>
      <c r="G96" s="72" t="s">
        <v>14</v>
      </c>
      <c r="H96" s="68">
        <v>0</v>
      </c>
      <c r="I96" s="68">
        <v>0</v>
      </c>
    </row>
    <row r="97" spans="1:9" ht="15.75" customHeight="1">
      <c r="A97" s="78"/>
      <c r="B97" s="78"/>
      <c r="C97" s="79"/>
      <c r="D97" s="89"/>
      <c r="E97" s="81"/>
      <c r="F97" s="84"/>
      <c r="G97" s="72" t="s">
        <v>15</v>
      </c>
      <c r="H97" s="68">
        <v>0</v>
      </c>
      <c r="I97" s="68">
        <v>0</v>
      </c>
    </row>
    <row r="98" spans="1:9" ht="15.75" customHeight="1">
      <c r="A98" s="78" t="s">
        <v>626</v>
      </c>
      <c r="B98" s="78" t="s">
        <v>76</v>
      </c>
      <c r="C98" s="79" t="s">
        <v>582</v>
      </c>
      <c r="D98" s="89" t="s">
        <v>475</v>
      </c>
      <c r="E98" s="81">
        <v>46022</v>
      </c>
      <c r="F98" s="82"/>
      <c r="G98" s="72" t="s">
        <v>11</v>
      </c>
      <c r="H98" s="68">
        <v>0</v>
      </c>
      <c r="I98" s="68">
        <v>0</v>
      </c>
    </row>
    <row r="99" spans="1:9" ht="15.75" customHeight="1">
      <c r="A99" s="78"/>
      <c r="B99" s="78"/>
      <c r="C99" s="79"/>
      <c r="D99" s="89"/>
      <c r="E99" s="81"/>
      <c r="F99" s="83"/>
      <c r="G99" s="72" t="s">
        <v>12</v>
      </c>
      <c r="H99" s="68">
        <v>0</v>
      </c>
      <c r="I99" s="68">
        <v>0</v>
      </c>
    </row>
    <row r="100" spans="1:9" ht="15.75" customHeight="1">
      <c r="A100" s="78"/>
      <c r="B100" s="78"/>
      <c r="C100" s="79"/>
      <c r="D100" s="89"/>
      <c r="E100" s="81"/>
      <c r="F100" s="83"/>
      <c r="G100" s="72" t="s">
        <v>13</v>
      </c>
      <c r="H100" s="68">
        <v>0</v>
      </c>
      <c r="I100" s="68">
        <v>0</v>
      </c>
    </row>
    <row r="101" spans="1:9" ht="15.75" customHeight="1">
      <c r="A101" s="78"/>
      <c r="B101" s="78"/>
      <c r="C101" s="79"/>
      <c r="D101" s="89"/>
      <c r="E101" s="81"/>
      <c r="F101" s="83"/>
      <c r="G101" s="72" t="s">
        <v>14</v>
      </c>
      <c r="H101" s="68">
        <v>0</v>
      </c>
      <c r="I101" s="68">
        <v>0</v>
      </c>
    </row>
    <row r="102" spans="1:9" ht="15.75" customHeight="1">
      <c r="A102" s="78"/>
      <c r="B102" s="78"/>
      <c r="C102" s="79"/>
      <c r="D102" s="89"/>
      <c r="E102" s="81"/>
      <c r="F102" s="84"/>
      <c r="G102" s="72" t="s">
        <v>15</v>
      </c>
      <c r="H102" s="68">
        <v>0</v>
      </c>
      <c r="I102" s="68">
        <v>0</v>
      </c>
    </row>
    <row r="103" spans="1:9" ht="15.75" customHeight="1">
      <c r="A103" s="82"/>
      <c r="B103" s="87" t="s">
        <v>593</v>
      </c>
      <c r="C103" s="82" t="s">
        <v>582</v>
      </c>
      <c r="D103" s="89" t="s">
        <v>475</v>
      </c>
      <c r="E103" s="81">
        <v>46022</v>
      </c>
      <c r="F103" s="82"/>
      <c r="G103" s="82" t="s">
        <v>24</v>
      </c>
      <c r="H103" s="86" t="s">
        <v>24</v>
      </c>
      <c r="I103" s="86" t="s">
        <v>24</v>
      </c>
    </row>
    <row r="104" spans="1:9" ht="63.75" customHeight="1">
      <c r="A104" s="84"/>
      <c r="B104" s="88"/>
      <c r="C104" s="84"/>
      <c r="D104" s="89"/>
      <c r="E104" s="81"/>
      <c r="F104" s="84"/>
      <c r="G104" s="85"/>
      <c r="H104" s="86"/>
      <c r="I104" s="86"/>
    </row>
    <row r="105" spans="1:9" ht="15.75" customHeight="1">
      <c r="A105" s="78" t="s">
        <v>627</v>
      </c>
      <c r="B105" s="78" t="s">
        <v>81</v>
      </c>
      <c r="C105" s="79" t="s">
        <v>497</v>
      </c>
      <c r="D105" s="89" t="s">
        <v>59</v>
      </c>
      <c r="E105" s="81">
        <v>46022</v>
      </c>
      <c r="F105" s="82" t="s">
        <v>497</v>
      </c>
      <c r="G105" s="72" t="s">
        <v>11</v>
      </c>
      <c r="H105" s="12">
        <f>H106+H107+H108+H109</f>
        <v>53623.7</v>
      </c>
      <c r="I105" s="12">
        <f>I106+I107+I108+I109</f>
        <v>47022</v>
      </c>
    </row>
    <row r="106" spans="1:9" ht="15.75" customHeight="1">
      <c r="A106" s="78"/>
      <c r="B106" s="78"/>
      <c r="C106" s="79"/>
      <c r="D106" s="89"/>
      <c r="E106" s="81"/>
      <c r="F106" s="83"/>
      <c r="G106" s="72" t="s">
        <v>12</v>
      </c>
      <c r="H106" s="17">
        <f t="shared" ref="H106:I109" si="2">H111+H118+H129</f>
        <v>0</v>
      </c>
      <c r="I106" s="17">
        <f t="shared" si="2"/>
        <v>0</v>
      </c>
    </row>
    <row r="107" spans="1:9" ht="15.75" customHeight="1">
      <c r="A107" s="78"/>
      <c r="B107" s="78"/>
      <c r="C107" s="79"/>
      <c r="D107" s="89"/>
      <c r="E107" s="81"/>
      <c r="F107" s="83"/>
      <c r="G107" s="72" t="s">
        <v>13</v>
      </c>
      <c r="H107" s="17">
        <f>H112+H119+H130</f>
        <v>16836.099999999999</v>
      </c>
      <c r="I107" s="17">
        <f>I112+I119+I130</f>
        <v>16836.099999999999</v>
      </c>
    </row>
    <row r="108" spans="1:9" ht="15.75" customHeight="1">
      <c r="A108" s="78"/>
      <c r="B108" s="78"/>
      <c r="C108" s="79"/>
      <c r="D108" s="89"/>
      <c r="E108" s="81"/>
      <c r="F108" s="83"/>
      <c r="G108" s="72" t="s">
        <v>14</v>
      </c>
      <c r="H108" s="17">
        <f>H113+H120+H131</f>
        <v>36787.599999999999</v>
      </c>
      <c r="I108" s="17">
        <f t="shared" si="2"/>
        <v>30185.9</v>
      </c>
    </row>
    <row r="109" spans="1:9" ht="15.75" customHeight="1">
      <c r="A109" s="78"/>
      <c r="B109" s="78"/>
      <c r="C109" s="79"/>
      <c r="D109" s="89"/>
      <c r="E109" s="81"/>
      <c r="F109" s="84"/>
      <c r="G109" s="72" t="s">
        <v>15</v>
      </c>
      <c r="H109" s="17">
        <f t="shared" si="2"/>
        <v>0</v>
      </c>
      <c r="I109" s="17">
        <f t="shared" si="2"/>
        <v>0</v>
      </c>
    </row>
    <row r="110" spans="1:9" ht="15.75" customHeight="1">
      <c r="A110" s="78" t="s">
        <v>628</v>
      </c>
      <c r="B110" s="78" t="s">
        <v>84</v>
      </c>
      <c r="C110" s="79" t="s">
        <v>582</v>
      </c>
      <c r="D110" s="89" t="s">
        <v>475</v>
      </c>
      <c r="E110" s="81">
        <v>46022</v>
      </c>
      <c r="F110" s="82"/>
      <c r="G110" s="72" t="s">
        <v>11</v>
      </c>
      <c r="H110" s="68">
        <f>H111+H112+H113+H114</f>
        <v>44476.1</v>
      </c>
      <c r="I110" s="68">
        <f>I111+I112+I113+I114</f>
        <v>40259.9</v>
      </c>
    </row>
    <row r="111" spans="1:9" ht="15.75" customHeight="1">
      <c r="A111" s="78"/>
      <c r="B111" s="78"/>
      <c r="C111" s="79"/>
      <c r="D111" s="89"/>
      <c r="E111" s="81"/>
      <c r="F111" s="83"/>
      <c r="G111" s="72" t="s">
        <v>12</v>
      </c>
      <c r="H111" s="68">
        <v>0</v>
      </c>
      <c r="I111" s="68">
        <v>0</v>
      </c>
    </row>
    <row r="112" spans="1:9" ht="15.75" customHeight="1">
      <c r="A112" s="78"/>
      <c r="B112" s="78"/>
      <c r="C112" s="79"/>
      <c r="D112" s="89"/>
      <c r="E112" s="81"/>
      <c r="F112" s="83"/>
      <c r="G112" s="72" t="s">
        <v>13</v>
      </c>
      <c r="H112" s="68">
        <v>15481</v>
      </c>
      <c r="I112" s="68">
        <v>15481</v>
      </c>
    </row>
    <row r="113" spans="1:9" ht="15.75" customHeight="1">
      <c r="A113" s="78"/>
      <c r="B113" s="78"/>
      <c r="C113" s="79"/>
      <c r="D113" s="89"/>
      <c r="E113" s="81"/>
      <c r="F113" s="83"/>
      <c r="G113" s="72" t="s">
        <v>14</v>
      </c>
      <c r="H113" s="68">
        <f>28995.1</f>
        <v>28995.1</v>
      </c>
      <c r="I113" s="68">
        <v>24778.9</v>
      </c>
    </row>
    <row r="114" spans="1:9" ht="15.75" customHeight="1">
      <c r="A114" s="78"/>
      <c r="B114" s="78"/>
      <c r="C114" s="79"/>
      <c r="D114" s="89"/>
      <c r="E114" s="81"/>
      <c r="F114" s="84"/>
      <c r="G114" s="72" t="s">
        <v>15</v>
      </c>
      <c r="H114" s="68">
        <v>0</v>
      </c>
      <c r="I114" s="68">
        <v>0</v>
      </c>
    </row>
    <row r="115" spans="1:9" ht="15.75" customHeight="1">
      <c r="A115" s="82"/>
      <c r="B115" s="87" t="s">
        <v>594</v>
      </c>
      <c r="C115" s="82" t="s">
        <v>582</v>
      </c>
      <c r="D115" s="89" t="s">
        <v>475</v>
      </c>
      <c r="E115" s="81">
        <v>46022</v>
      </c>
      <c r="F115" s="82"/>
      <c r="G115" s="82" t="s">
        <v>24</v>
      </c>
      <c r="H115" s="86" t="s">
        <v>24</v>
      </c>
      <c r="I115" s="86" t="s">
        <v>24</v>
      </c>
    </row>
    <row r="116" spans="1:9" ht="38.25" customHeight="1">
      <c r="A116" s="84"/>
      <c r="B116" s="88"/>
      <c r="C116" s="84"/>
      <c r="D116" s="89"/>
      <c r="E116" s="81"/>
      <c r="F116" s="84"/>
      <c r="G116" s="85"/>
      <c r="H116" s="86"/>
      <c r="I116" s="86"/>
    </row>
    <row r="117" spans="1:9" ht="15.75" customHeight="1">
      <c r="A117" s="78" t="s">
        <v>629</v>
      </c>
      <c r="B117" s="78" t="s">
        <v>88</v>
      </c>
      <c r="C117" s="79" t="s">
        <v>582</v>
      </c>
      <c r="D117" s="89" t="s">
        <v>59</v>
      </c>
      <c r="E117" s="81">
        <v>46022</v>
      </c>
      <c r="F117" s="82"/>
      <c r="G117" s="72" t="s">
        <v>11</v>
      </c>
      <c r="H117" s="68">
        <f>H118+H119+H120</f>
        <v>1505.6</v>
      </c>
      <c r="I117" s="68">
        <f>I118+I119+I120</f>
        <v>1505.6</v>
      </c>
    </row>
    <row r="118" spans="1:9" ht="15.75" customHeight="1">
      <c r="A118" s="78"/>
      <c r="B118" s="78"/>
      <c r="C118" s="79"/>
      <c r="D118" s="89"/>
      <c r="E118" s="81"/>
      <c r="F118" s="83"/>
      <c r="G118" s="72" t="s">
        <v>12</v>
      </c>
      <c r="H118" s="68">
        <v>0</v>
      </c>
      <c r="I118" s="68">
        <v>0</v>
      </c>
    </row>
    <row r="119" spans="1:9" ht="15.75" customHeight="1">
      <c r="A119" s="78"/>
      <c r="B119" s="78"/>
      <c r="C119" s="79"/>
      <c r="D119" s="89"/>
      <c r="E119" s="81"/>
      <c r="F119" s="83"/>
      <c r="G119" s="72" t="s">
        <v>13</v>
      </c>
      <c r="H119" s="68">
        <v>1355.1</v>
      </c>
      <c r="I119" s="68">
        <v>1355.1</v>
      </c>
    </row>
    <row r="120" spans="1:9" ht="15.75" customHeight="1">
      <c r="A120" s="78"/>
      <c r="B120" s="78"/>
      <c r="C120" s="79"/>
      <c r="D120" s="89"/>
      <c r="E120" s="81"/>
      <c r="F120" s="83"/>
      <c r="G120" s="72" t="s">
        <v>14</v>
      </c>
      <c r="H120" s="68">
        <f>150.6-0.1</f>
        <v>150.5</v>
      </c>
      <c r="I120" s="68">
        <f>150.6-0.1</f>
        <v>150.5</v>
      </c>
    </row>
    <row r="121" spans="1:9" ht="15.75" customHeight="1">
      <c r="A121" s="78"/>
      <c r="B121" s="78"/>
      <c r="C121" s="79"/>
      <c r="D121" s="89"/>
      <c r="E121" s="81"/>
      <c r="F121" s="84"/>
      <c r="G121" s="72" t="s">
        <v>15</v>
      </c>
      <c r="H121" s="68"/>
      <c r="I121" s="68"/>
    </row>
    <row r="122" spans="1:9" ht="25.5" customHeight="1">
      <c r="A122" s="82"/>
      <c r="B122" s="87" t="s">
        <v>595</v>
      </c>
      <c r="C122" s="82" t="s">
        <v>582</v>
      </c>
      <c r="D122" s="89" t="s">
        <v>475</v>
      </c>
      <c r="E122" s="81">
        <v>46022</v>
      </c>
      <c r="F122" s="82"/>
      <c r="G122" s="82" t="s">
        <v>24</v>
      </c>
      <c r="H122" s="86" t="s">
        <v>24</v>
      </c>
      <c r="I122" s="86" t="s">
        <v>24</v>
      </c>
    </row>
    <row r="123" spans="1:9" ht="26.25" customHeight="1">
      <c r="A123" s="84"/>
      <c r="B123" s="88"/>
      <c r="C123" s="84"/>
      <c r="D123" s="89"/>
      <c r="E123" s="81"/>
      <c r="F123" s="84"/>
      <c r="G123" s="85"/>
      <c r="H123" s="86"/>
      <c r="I123" s="86"/>
    </row>
    <row r="124" spans="1:9" ht="32.25" customHeight="1">
      <c r="A124" s="82"/>
      <c r="B124" s="87" t="s">
        <v>596</v>
      </c>
      <c r="C124" s="82" t="s">
        <v>582</v>
      </c>
      <c r="D124" s="89" t="s">
        <v>475</v>
      </c>
      <c r="E124" s="81">
        <v>46022</v>
      </c>
      <c r="F124" s="82"/>
      <c r="G124" s="82" t="s">
        <v>24</v>
      </c>
      <c r="H124" s="86" t="s">
        <v>24</v>
      </c>
      <c r="I124" s="86" t="s">
        <v>24</v>
      </c>
    </row>
    <row r="125" spans="1:9" ht="48" customHeight="1">
      <c r="A125" s="84"/>
      <c r="B125" s="88"/>
      <c r="C125" s="84"/>
      <c r="D125" s="89"/>
      <c r="E125" s="81"/>
      <c r="F125" s="84"/>
      <c r="G125" s="85"/>
      <c r="H125" s="86"/>
      <c r="I125" s="86"/>
    </row>
    <row r="126" spans="1:9" ht="15.75" customHeight="1">
      <c r="A126" s="82"/>
      <c r="B126" s="87" t="s">
        <v>597</v>
      </c>
      <c r="C126" s="82" t="s">
        <v>584</v>
      </c>
      <c r="D126" s="89" t="s">
        <v>475</v>
      </c>
      <c r="E126" s="79" t="s">
        <v>96</v>
      </c>
      <c r="F126" s="82" t="s">
        <v>735</v>
      </c>
      <c r="G126" s="82" t="s">
        <v>24</v>
      </c>
      <c r="H126" s="86" t="s">
        <v>24</v>
      </c>
      <c r="I126" s="86" t="s">
        <v>24</v>
      </c>
    </row>
    <row r="127" spans="1:9" ht="67.5" customHeight="1">
      <c r="A127" s="84"/>
      <c r="B127" s="88"/>
      <c r="C127" s="84"/>
      <c r="D127" s="89"/>
      <c r="E127" s="79"/>
      <c r="F127" s="84"/>
      <c r="G127" s="85"/>
      <c r="H127" s="86"/>
      <c r="I127" s="86"/>
    </row>
    <row r="128" spans="1:9" ht="15.75" customHeight="1">
      <c r="A128" s="78" t="s">
        <v>630</v>
      </c>
      <c r="B128" s="78" t="s">
        <v>97</v>
      </c>
      <c r="C128" s="79" t="s">
        <v>582</v>
      </c>
      <c r="D128" s="89" t="s">
        <v>59</v>
      </c>
      <c r="E128" s="81">
        <v>46022</v>
      </c>
      <c r="F128" s="82"/>
      <c r="G128" s="72" t="s">
        <v>11</v>
      </c>
      <c r="H128" s="68">
        <v>7642</v>
      </c>
      <c r="I128" s="68">
        <f>I129+I130+I131+I132</f>
        <v>5256.5</v>
      </c>
    </row>
    <row r="129" spans="1:9" ht="15.75" customHeight="1">
      <c r="A129" s="78"/>
      <c r="B129" s="78"/>
      <c r="C129" s="79"/>
      <c r="D129" s="89"/>
      <c r="E129" s="81"/>
      <c r="F129" s="83"/>
      <c r="G129" s="72" t="s">
        <v>12</v>
      </c>
      <c r="H129" s="68">
        <v>0</v>
      </c>
      <c r="I129" s="68">
        <v>0</v>
      </c>
    </row>
    <row r="130" spans="1:9" ht="15.75" customHeight="1">
      <c r="A130" s="78"/>
      <c r="B130" s="78"/>
      <c r="C130" s="79"/>
      <c r="D130" s="89"/>
      <c r="E130" s="81"/>
      <c r="F130" s="83"/>
      <c r="G130" s="72" t="s">
        <v>13</v>
      </c>
      <c r="H130" s="68">
        <v>0</v>
      </c>
      <c r="I130" s="68">
        <v>0</v>
      </c>
    </row>
    <row r="131" spans="1:9" ht="15.75" customHeight="1">
      <c r="A131" s="78"/>
      <c r="B131" s="78"/>
      <c r="C131" s="79"/>
      <c r="D131" s="89"/>
      <c r="E131" s="81"/>
      <c r="F131" s="83"/>
      <c r="G131" s="72" t="s">
        <v>14</v>
      </c>
      <c r="H131" s="68">
        <v>7642</v>
      </c>
      <c r="I131" s="68">
        <v>5256.5</v>
      </c>
    </row>
    <row r="132" spans="1:9" ht="15.75" customHeight="1">
      <c r="A132" s="78"/>
      <c r="B132" s="78"/>
      <c r="C132" s="79"/>
      <c r="D132" s="89"/>
      <c r="E132" s="81"/>
      <c r="F132" s="84"/>
      <c r="G132" s="72" t="s">
        <v>15</v>
      </c>
      <c r="H132" s="68">
        <v>0</v>
      </c>
      <c r="I132" s="68">
        <v>0</v>
      </c>
    </row>
    <row r="133" spans="1:9" ht="15.75" customHeight="1">
      <c r="A133" s="82"/>
      <c r="B133" s="87" t="s">
        <v>598</v>
      </c>
      <c r="C133" s="82" t="s">
        <v>584</v>
      </c>
      <c r="D133" s="89" t="s">
        <v>475</v>
      </c>
      <c r="E133" s="79" t="s">
        <v>101</v>
      </c>
      <c r="F133" s="122" t="s">
        <v>736</v>
      </c>
      <c r="G133" s="82" t="s">
        <v>24</v>
      </c>
      <c r="H133" s="86" t="s">
        <v>24</v>
      </c>
      <c r="I133" s="86" t="s">
        <v>24</v>
      </c>
    </row>
    <row r="134" spans="1:9" ht="228.75" customHeight="1">
      <c r="A134" s="84"/>
      <c r="B134" s="88"/>
      <c r="C134" s="84"/>
      <c r="D134" s="89"/>
      <c r="E134" s="79"/>
      <c r="F134" s="123"/>
      <c r="G134" s="85"/>
      <c r="H134" s="86"/>
      <c r="I134" s="86"/>
    </row>
    <row r="135" spans="1:9" ht="30" customHeight="1">
      <c r="A135" s="78" t="s">
        <v>631</v>
      </c>
      <c r="B135" s="78" t="s">
        <v>102</v>
      </c>
      <c r="C135" s="79" t="s">
        <v>497</v>
      </c>
      <c r="D135" s="89" t="s">
        <v>59</v>
      </c>
      <c r="E135" s="81">
        <v>46022</v>
      </c>
      <c r="F135" s="82" t="s">
        <v>497</v>
      </c>
      <c r="G135" s="72" t="s">
        <v>11</v>
      </c>
      <c r="H135" s="13">
        <f>H136+H137+H138+H139</f>
        <v>2656.2</v>
      </c>
      <c r="I135" s="13">
        <f>I136+I137+I138+I139</f>
        <v>1570.5</v>
      </c>
    </row>
    <row r="136" spans="1:9" ht="18" customHeight="1">
      <c r="A136" s="78"/>
      <c r="B136" s="78"/>
      <c r="C136" s="79"/>
      <c r="D136" s="89"/>
      <c r="E136" s="81"/>
      <c r="F136" s="83"/>
      <c r="G136" s="72" t="s">
        <v>12</v>
      </c>
      <c r="H136" s="68">
        <v>0</v>
      </c>
      <c r="I136" s="68">
        <v>0</v>
      </c>
    </row>
    <row r="137" spans="1:9" ht="18" customHeight="1">
      <c r="A137" s="78"/>
      <c r="B137" s="78"/>
      <c r="C137" s="79"/>
      <c r="D137" s="89"/>
      <c r="E137" s="81"/>
      <c r="F137" s="83"/>
      <c r="G137" s="72" t="s">
        <v>13</v>
      </c>
      <c r="H137" s="68">
        <f>H142</f>
        <v>2656.2</v>
      </c>
      <c r="I137" s="68">
        <f>I142</f>
        <v>1570.5</v>
      </c>
    </row>
    <row r="138" spans="1:9" ht="18" customHeight="1">
      <c r="A138" s="78"/>
      <c r="B138" s="78"/>
      <c r="C138" s="79"/>
      <c r="D138" s="89"/>
      <c r="E138" s="81"/>
      <c r="F138" s="83"/>
      <c r="G138" s="72" t="s">
        <v>14</v>
      </c>
      <c r="H138" s="68">
        <v>0</v>
      </c>
      <c r="I138" s="68">
        <v>0</v>
      </c>
    </row>
    <row r="139" spans="1:9" ht="42.75" customHeight="1">
      <c r="A139" s="78"/>
      <c r="B139" s="78"/>
      <c r="C139" s="79"/>
      <c r="D139" s="89"/>
      <c r="E139" s="81"/>
      <c r="F139" s="84"/>
      <c r="G139" s="72" t="s">
        <v>15</v>
      </c>
      <c r="H139" s="68">
        <v>0</v>
      </c>
      <c r="I139" s="68">
        <v>0</v>
      </c>
    </row>
    <row r="140" spans="1:9" ht="27" customHeight="1">
      <c r="A140" s="78" t="s">
        <v>632</v>
      </c>
      <c r="B140" s="78" t="s">
        <v>104</v>
      </c>
      <c r="C140" s="79" t="s">
        <v>582</v>
      </c>
      <c r="D140" s="89" t="s">
        <v>20</v>
      </c>
      <c r="E140" s="81">
        <v>46022</v>
      </c>
      <c r="F140" s="82"/>
      <c r="G140" s="72" t="s">
        <v>11</v>
      </c>
      <c r="H140" s="68">
        <f>H141+H142+H143+H144</f>
        <v>2656.2</v>
      </c>
      <c r="I140" s="68">
        <f>I141+I142+I143+I144</f>
        <v>1570.5</v>
      </c>
    </row>
    <row r="141" spans="1:9" ht="30.75" customHeight="1">
      <c r="A141" s="78"/>
      <c r="B141" s="78"/>
      <c r="C141" s="79"/>
      <c r="D141" s="89"/>
      <c r="E141" s="81"/>
      <c r="F141" s="83"/>
      <c r="G141" s="72" t="s">
        <v>12</v>
      </c>
      <c r="H141" s="68">
        <v>0</v>
      </c>
      <c r="I141" s="68">
        <v>0</v>
      </c>
    </row>
    <row r="142" spans="1:9" ht="25.5" customHeight="1">
      <c r="A142" s="78"/>
      <c r="B142" s="78"/>
      <c r="C142" s="79"/>
      <c r="D142" s="89"/>
      <c r="E142" s="81"/>
      <c r="F142" s="83"/>
      <c r="G142" s="72" t="s">
        <v>13</v>
      </c>
      <c r="H142" s="68">
        <v>2656.2</v>
      </c>
      <c r="I142" s="68">
        <v>1570.5</v>
      </c>
    </row>
    <row r="143" spans="1:9" ht="15.75" customHeight="1">
      <c r="A143" s="78"/>
      <c r="B143" s="78"/>
      <c r="C143" s="79"/>
      <c r="D143" s="89"/>
      <c r="E143" s="81"/>
      <c r="F143" s="83"/>
      <c r="G143" s="72" t="s">
        <v>14</v>
      </c>
      <c r="H143" s="68">
        <v>0</v>
      </c>
      <c r="I143" s="68">
        <v>0</v>
      </c>
    </row>
    <row r="144" spans="1:9" ht="15.75" customHeight="1">
      <c r="A144" s="78"/>
      <c r="B144" s="78"/>
      <c r="C144" s="79"/>
      <c r="D144" s="89"/>
      <c r="E144" s="81"/>
      <c r="F144" s="84"/>
      <c r="G144" s="72" t="s">
        <v>15</v>
      </c>
      <c r="H144" s="68">
        <v>0</v>
      </c>
      <c r="I144" s="68">
        <v>0</v>
      </c>
    </row>
    <row r="145" spans="1:9" ht="25.5" customHeight="1">
      <c r="A145" s="82"/>
      <c r="B145" s="87" t="s">
        <v>599</v>
      </c>
      <c r="C145" s="82" t="s">
        <v>582</v>
      </c>
      <c r="D145" s="89" t="s">
        <v>20</v>
      </c>
      <c r="E145" s="81">
        <v>46022</v>
      </c>
      <c r="F145" s="82"/>
      <c r="G145" s="82" t="s">
        <v>24</v>
      </c>
      <c r="H145" s="86" t="s">
        <v>24</v>
      </c>
      <c r="I145" s="86" t="s">
        <v>24</v>
      </c>
    </row>
    <row r="146" spans="1:9" ht="37.5" customHeight="1">
      <c r="A146" s="84"/>
      <c r="B146" s="88"/>
      <c r="C146" s="84"/>
      <c r="D146" s="89"/>
      <c r="E146" s="81"/>
      <c r="F146" s="84"/>
      <c r="G146" s="85"/>
      <c r="H146" s="86"/>
      <c r="I146" s="86"/>
    </row>
    <row r="147" spans="1:9" ht="20.25" customHeight="1">
      <c r="A147" s="78" t="s">
        <v>633</v>
      </c>
      <c r="B147" s="78" t="s">
        <v>108</v>
      </c>
      <c r="C147" s="79" t="s">
        <v>497</v>
      </c>
      <c r="D147" s="89" t="s">
        <v>36</v>
      </c>
      <c r="E147" s="81">
        <v>46022</v>
      </c>
      <c r="F147" s="82" t="s">
        <v>497</v>
      </c>
      <c r="G147" s="72" t="s">
        <v>11</v>
      </c>
      <c r="H147" s="68">
        <v>0</v>
      </c>
      <c r="I147" s="68">
        <v>0</v>
      </c>
    </row>
    <row r="148" spans="1:9" ht="20.25" customHeight="1">
      <c r="A148" s="78"/>
      <c r="B148" s="78"/>
      <c r="C148" s="79"/>
      <c r="D148" s="89"/>
      <c r="E148" s="81"/>
      <c r="F148" s="83"/>
      <c r="G148" s="72" t="s">
        <v>12</v>
      </c>
      <c r="H148" s="68">
        <v>0</v>
      </c>
      <c r="I148" s="68">
        <v>0</v>
      </c>
    </row>
    <row r="149" spans="1:9" ht="20.25" customHeight="1">
      <c r="A149" s="78"/>
      <c r="B149" s="78"/>
      <c r="C149" s="79"/>
      <c r="D149" s="89"/>
      <c r="E149" s="81"/>
      <c r="F149" s="83"/>
      <c r="G149" s="72" t="s">
        <v>13</v>
      </c>
      <c r="H149" s="68">
        <v>0</v>
      </c>
      <c r="I149" s="68">
        <v>0</v>
      </c>
    </row>
    <row r="150" spans="1:9" ht="20.25" customHeight="1">
      <c r="A150" s="78"/>
      <c r="B150" s="78"/>
      <c r="C150" s="79"/>
      <c r="D150" s="89"/>
      <c r="E150" s="81"/>
      <c r="F150" s="83"/>
      <c r="G150" s="72" t="s">
        <v>14</v>
      </c>
      <c r="H150" s="68">
        <v>0</v>
      </c>
      <c r="I150" s="68">
        <v>0</v>
      </c>
    </row>
    <row r="151" spans="1:9" ht="20.25" customHeight="1">
      <c r="A151" s="78"/>
      <c r="B151" s="78"/>
      <c r="C151" s="79"/>
      <c r="D151" s="89"/>
      <c r="E151" s="81"/>
      <c r="F151" s="84"/>
      <c r="G151" s="72" t="s">
        <v>15</v>
      </c>
      <c r="H151" s="68">
        <v>0</v>
      </c>
      <c r="I151" s="68">
        <v>0</v>
      </c>
    </row>
    <row r="152" spans="1:9" ht="15.75" customHeight="1">
      <c r="A152" s="78" t="s">
        <v>634</v>
      </c>
      <c r="B152" s="78" t="s">
        <v>110</v>
      </c>
      <c r="C152" s="79" t="s">
        <v>582</v>
      </c>
      <c r="D152" s="89" t="s">
        <v>39</v>
      </c>
      <c r="E152" s="81">
        <v>46022</v>
      </c>
      <c r="F152" s="82"/>
      <c r="G152" s="72" t="s">
        <v>11</v>
      </c>
      <c r="H152" s="68">
        <v>0</v>
      </c>
      <c r="I152" s="68">
        <v>0</v>
      </c>
    </row>
    <row r="153" spans="1:9" ht="15.75" customHeight="1">
      <c r="A153" s="78"/>
      <c r="B153" s="78"/>
      <c r="C153" s="79"/>
      <c r="D153" s="89"/>
      <c r="E153" s="81"/>
      <c r="F153" s="83"/>
      <c r="G153" s="72" t="s">
        <v>12</v>
      </c>
      <c r="H153" s="68">
        <v>0</v>
      </c>
      <c r="I153" s="68">
        <v>0</v>
      </c>
    </row>
    <row r="154" spans="1:9" ht="15.75" customHeight="1">
      <c r="A154" s="78"/>
      <c r="B154" s="78"/>
      <c r="C154" s="79"/>
      <c r="D154" s="89"/>
      <c r="E154" s="81"/>
      <c r="F154" s="83"/>
      <c r="G154" s="72" t="s">
        <v>13</v>
      </c>
      <c r="H154" s="68">
        <v>0</v>
      </c>
      <c r="I154" s="68">
        <v>0</v>
      </c>
    </row>
    <row r="155" spans="1:9" ht="15.75" customHeight="1">
      <c r="A155" s="78"/>
      <c r="B155" s="78"/>
      <c r="C155" s="79"/>
      <c r="D155" s="89"/>
      <c r="E155" s="81"/>
      <c r="F155" s="83"/>
      <c r="G155" s="72" t="s">
        <v>14</v>
      </c>
      <c r="H155" s="68">
        <v>0</v>
      </c>
      <c r="I155" s="68">
        <v>0</v>
      </c>
    </row>
    <row r="156" spans="1:9" ht="15.75" customHeight="1">
      <c r="A156" s="78"/>
      <c r="B156" s="78"/>
      <c r="C156" s="79"/>
      <c r="D156" s="89"/>
      <c r="E156" s="81"/>
      <c r="F156" s="84"/>
      <c r="G156" s="72" t="s">
        <v>15</v>
      </c>
      <c r="H156" s="68">
        <v>0</v>
      </c>
      <c r="I156" s="68">
        <v>0</v>
      </c>
    </row>
    <row r="157" spans="1:9" ht="15.75" customHeight="1">
      <c r="A157" s="82"/>
      <c r="B157" s="87" t="s">
        <v>600</v>
      </c>
      <c r="C157" s="82" t="s">
        <v>584</v>
      </c>
      <c r="D157" s="89" t="s">
        <v>39</v>
      </c>
      <c r="E157" s="79" t="s">
        <v>114</v>
      </c>
      <c r="F157" s="120" t="s">
        <v>726</v>
      </c>
      <c r="G157" s="82" t="s">
        <v>24</v>
      </c>
      <c r="H157" s="86" t="s">
        <v>24</v>
      </c>
      <c r="I157" s="86" t="s">
        <v>24</v>
      </c>
    </row>
    <row r="158" spans="1:9" ht="80.25" customHeight="1">
      <c r="A158" s="84"/>
      <c r="B158" s="88"/>
      <c r="C158" s="84"/>
      <c r="D158" s="89"/>
      <c r="E158" s="79"/>
      <c r="F158" s="121"/>
      <c r="G158" s="85"/>
      <c r="H158" s="86"/>
      <c r="I158" s="86"/>
    </row>
    <row r="159" spans="1:9" ht="15.75" customHeight="1">
      <c r="A159" s="78" t="s">
        <v>635</v>
      </c>
      <c r="B159" s="78" t="s">
        <v>126</v>
      </c>
      <c r="C159" s="79" t="s">
        <v>497</v>
      </c>
      <c r="D159" s="89" t="s">
        <v>59</v>
      </c>
      <c r="E159" s="81">
        <v>46022</v>
      </c>
      <c r="F159" s="82" t="s">
        <v>497</v>
      </c>
      <c r="G159" s="72" t="s">
        <v>11</v>
      </c>
      <c r="H159" s="13">
        <f>H160+H161+H162+H163</f>
        <v>2327.8000000000002</v>
      </c>
      <c r="I159" s="13">
        <f>I160+I161+I162+I163</f>
        <v>2327.8000000000002</v>
      </c>
    </row>
    <row r="160" spans="1:9" ht="15.75" customHeight="1">
      <c r="A160" s="78"/>
      <c r="B160" s="78"/>
      <c r="C160" s="79"/>
      <c r="D160" s="89"/>
      <c r="E160" s="81"/>
      <c r="F160" s="83"/>
      <c r="G160" s="72" t="s">
        <v>12</v>
      </c>
      <c r="H160" s="68">
        <v>0</v>
      </c>
      <c r="I160" s="68">
        <v>0</v>
      </c>
    </row>
    <row r="161" spans="1:9" ht="15.75" customHeight="1">
      <c r="A161" s="78"/>
      <c r="B161" s="78"/>
      <c r="C161" s="79"/>
      <c r="D161" s="89"/>
      <c r="E161" s="81"/>
      <c r="F161" s="83"/>
      <c r="G161" s="72" t="s">
        <v>13</v>
      </c>
      <c r="H161" s="68">
        <f>H166+H173</f>
        <v>1600</v>
      </c>
      <c r="I161" s="68">
        <f>I166+I173</f>
        <v>1600</v>
      </c>
    </row>
    <row r="162" spans="1:9" ht="15.75" customHeight="1">
      <c r="A162" s="78"/>
      <c r="B162" s="78"/>
      <c r="C162" s="79"/>
      <c r="D162" s="89"/>
      <c r="E162" s="81"/>
      <c r="F162" s="83"/>
      <c r="G162" s="72" t="s">
        <v>14</v>
      </c>
      <c r="H162" s="68">
        <f>H167+H174</f>
        <v>727.8</v>
      </c>
      <c r="I162" s="68">
        <f>I167+I174</f>
        <v>727.8</v>
      </c>
    </row>
    <row r="163" spans="1:9" ht="15.75" customHeight="1">
      <c r="A163" s="78"/>
      <c r="B163" s="78"/>
      <c r="C163" s="79"/>
      <c r="D163" s="89"/>
      <c r="E163" s="81"/>
      <c r="F163" s="84"/>
      <c r="G163" s="72" t="s">
        <v>15</v>
      </c>
      <c r="H163" s="68">
        <v>0</v>
      </c>
      <c r="I163" s="68">
        <v>0</v>
      </c>
    </row>
    <row r="164" spans="1:9" ht="15.75" customHeight="1">
      <c r="A164" s="78" t="s">
        <v>636</v>
      </c>
      <c r="B164" s="78" t="s">
        <v>127</v>
      </c>
      <c r="C164" s="79" t="s">
        <v>582</v>
      </c>
      <c r="D164" s="89" t="s">
        <v>475</v>
      </c>
      <c r="E164" s="81">
        <v>46022</v>
      </c>
      <c r="F164" s="82"/>
      <c r="G164" s="72" t="s">
        <v>11</v>
      </c>
      <c r="H164" s="68">
        <f>H165+H166+H167+H168</f>
        <v>1777.8</v>
      </c>
      <c r="I164" s="68">
        <f>I165+I166+I167+I168</f>
        <v>1777.8</v>
      </c>
    </row>
    <row r="165" spans="1:9" ht="15.75" customHeight="1">
      <c r="A165" s="78"/>
      <c r="B165" s="78"/>
      <c r="C165" s="79"/>
      <c r="D165" s="89"/>
      <c r="E165" s="81"/>
      <c r="F165" s="83"/>
      <c r="G165" s="72" t="s">
        <v>12</v>
      </c>
      <c r="H165" s="68">
        <v>0</v>
      </c>
      <c r="I165" s="68">
        <v>0</v>
      </c>
    </row>
    <row r="166" spans="1:9" ht="15.75" customHeight="1">
      <c r="A166" s="78"/>
      <c r="B166" s="78"/>
      <c r="C166" s="79"/>
      <c r="D166" s="89"/>
      <c r="E166" s="81"/>
      <c r="F166" s="83"/>
      <c r="G166" s="72" t="s">
        <v>13</v>
      </c>
      <c r="H166" s="68">
        <v>1600</v>
      </c>
      <c r="I166" s="68">
        <v>1600</v>
      </c>
    </row>
    <row r="167" spans="1:9" ht="15.75" customHeight="1">
      <c r="A167" s="78"/>
      <c r="B167" s="78"/>
      <c r="C167" s="79"/>
      <c r="D167" s="89"/>
      <c r="E167" s="81"/>
      <c r="F167" s="83"/>
      <c r="G167" s="72" t="s">
        <v>14</v>
      </c>
      <c r="H167" s="68">
        <v>177.8</v>
      </c>
      <c r="I167" s="68">
        <v>177.8</v>
      </c>
    </row>
    <row r="168" spans="1:9" ht="15.75" customHeight="1">
      <c r="A168" s="78"/>
      <c r="B168" s="78"/>
      <c r="C168" s="79"/>
      <c r="D168" s="89"/>
      <c r="E168" s="81"/>
      <c r="F168" s="84"/>
      <c r="G168" s="72" t="s">
        <v>15</v>
      </c>
      <c r="H168" s="68">
        <v>0</v>
      </c>
      <c r="I168" s="68">
        <v>0</v>
      </c>
    </row>
    <row r="169" spans="1:9" ht="15.75" customHeight="1">
      <c r="A169" s="82"/>
      <c r="B169" s="87" t="s">
        <v>601</v>
      </c>
      <c r="C169" s="82" t="s">
        <v>582</v>
      </c>
      <c r="D169" s="89" t="s">
        <v>475</v>
      </c>
      <c r="E169" s="81">
        <v>46022</v>
      </c>
      <c r="F169" s="82"/>
      <c r="G169" s="82" t="s">
        <v>24</v>
      </c>
      <c r="H169" s="86" t="s">
        <v>24</v>
      </c>
      <c r="I169" s="86" t="s">
        <v>24</v>
      </c>
    </row>
    <row r="170" spans="1:9" ht="41.25" customHeight="1">
      <c r="A170" s="84"/>
      <c r="B170" s="88"/>
      <c r="C170" s="84"/>
      <c r="D170" s="89"/>
      <c r="E170" s="81"/>
      <c r="F170" s="84"/>
      <c r="G170" s="85"/>
      <c r="H170" s="86"/>
      <c r="I170" s="86"/>
    </row>
    <row r="171" spans="1:9" ht="15.75" customHeight="1">
      <c r="A171" s="78" t="s">
        <v>637</v>
      </c>
      <c r="B171" s="78" t="s">
        <v>131</v>
      </c>
      <c r="C171" s="79" t="s">
        <v>582</v>
      </c>
      <c r="D171" s="89" t="s">
        <v>475</v>
      </c>
      <c r="E171" s="81">
        <v>46022</v>
      </c>
      <c r="F171" s="82"/>
      <c r="G171" s="72" t="s">
        <v>11</v>
      </c>
      <c r="H171" s="68">
        <f>H172+H173+H174+H175</f>
        <v>550</v>
      </c>
      <c r="I171" s="68">
        <f>I172+I173+I174+I175</f>
        <v>550</v>
      </c>
    </row>
    <row r="172" spans="1:9" ht="15.75" customHeight="1">
      <c r="A172" s="78"/>
      <c r="B172" s="78"/>
      <c r="C172" s="79"/>
      <c r="D172" s="89"/>
      <c r="E172" s="81"/>
      <c r="F172" s="83"/>
      <c r="G172" s="72" t="s">
        <v>12</v>
      </c>
      <c r="H172" s="68">
        <v>0</v>
      </c>
      <c r="I172" s="68">
        <v>0</v>
      </c>
    </row>
    <row r="173" spans="1:9" ht="15.75" customHeight="1">
      <c r="A173" s="78"/>
      <c r="B173" s="78"/>
      <c r="C173" s="79"/>
      <c r="D173" s="89"/>
      <c r="E173" s="81"/>
      <c r="F173" s="83"/>
      <c r="G173" s="72" t="s">
        <v>13</v>
      </c>
      <c r="H173" s="68">
        <v>0</v>
      </c>
      <c r="I173" s="68">
        <v>0</v>
      </c>
    </row>
    <row r="174" spans="1:9" ht="15.75" customHeight="1">
      <c r="A174" s="78"/>
      <c r="B174" s="78"/>
      <c r="C174" s="79"/>
      <c r="D174" s="89"/>
      <c r="E174" s="81"/>
      <c r="F174" s="83"/>
      <c r="G174" s="72" t="s">
        <v>14</v>
      </c>
      <c r="H174" s="68">
        <v>550</v>
      </c>
      <c r="I174" s="68">
        <v>550</v>
      </c>
    </row>
    <row r="175" spans="1:9" ht="15.75" customHeight="1">
      <c r="A175" s="78"/>
      <c r="B175" s="78"/>
      <c r="C175" s="79"/>
      <c r="D175" s="89"/>
      <c r="E175" s="81"/>
      <c r="F175" s="84"/>
      <c r="G175" s="72" t="s">
        <v>15</v>
      </c>
      <c r="H175" s="68">
        <v>0</v>
      </c>
      <c r="I175" s="68">
        <v>0</v>
      </c>
    </row>
    <row r="176" spans="1:9" ht="15.75" customHeight="1">
      <c r="A176" s="82"/>
      <c r="B176" s="87" t="s">
        <v>602</v>
      </c>
      <c r="C176" s="82" t="s">
        <v>582</v>
      </c>
      <c r="D176" s="89" t="s">
        <v>475</v>
      </c>
      <c r="E176" s="81">
        <v>46022</v>
      </c>
      <c r="F176" s="82"/>
      <c r="G176" s="82" t="s">
        <v>24</v>
      </c>
      <c r="H176" s="86" t="s">
        <v>24</v>
      </c>
      <c r="I176" s="86" t="s">
        <v>24</v>
      </c>
    </row>
    <row r="177" spans="1:9" ht="42.75" customHeight="1">
      <c r="A177" s="84"/>
      <c r="B177" s="88"/>
      <c r="C177" s="84"/>
      <c r="D177" s="89"/>
      <c r="E177" s="81"/>
      <c r="F177" s="84"/>
      <c r="G177" s="85"/>
      <c r="H177" s="86"/>
      <c r="I177" s="86"/>
    </row>
    <row r="178" spans="1:9" ht="20.25" customHeight="1">
      <c r="A178" s="78" t="s">
        <v>638</v>
      </c>
      <c r="B178" s="78" t="s">
        <v>134</v>
      </c>
      <c r="C178" s="79" t="s">
        <v>497</v>
      </c>
      <c r="D178" s="89" t="s">
        <v>36</v>
      </c>
      <c r="E178" s="81">
        <v>46022</v>
      </c>
      <c r="F178" s="82" t="s">
        <v>497</v>
      </c>
      <c r="G178" s="72" t="s">
        <v>11</v>
      </c>
      <c r="H178" s="68">
        <v>0</v>
      </c>
      <c r="I178" s="68">
        <v>0</v>
      </c>
    </row>
    <row r="179" spans="1:9" ht="16.5" customHeight="1">
      <c r="A179" s="78"/>
      <c r="B179" s="78"/>
      <c r="C179" s="79"/>
      <c r="D179" s="89"/>
      <c r="E179" s="81"/>
      <c r="F179" s="83"/>
      <c r="G179" s="72" t="s">
        <v>12</v>
      </c>
      <c r="H179" s="68">
        <v>0</v>
      </c>
      <c r="I179" s="68">
        <v>0</v>
      </c>
    </row>
    <row r="180" spans="1:9" ht="19.5" customHeight="1">
      <c r="A180" s="78"/>
      <c r="B180" s="78"/>
      <c r="C180" s="79"/>
      <c r="D180" s="89"/>
      <c r="E180" s="81"/>
      <c r="F180" s="83"/>
      <c r="G180" s="72" t="s">
        <v>13</v>
      </c>
      <c r="H180" s="68">
        <v>0</v>
      </c>
      <c r="I180" s="68">
        <v>0</v>
      </c>
    </row>
    <row r="181" spans="1:9" ht="15.75" customHeight="1">
      <c r="A181" s="78"/>
      <c r="B181" s="78"/>
      <c r="C181" s="79"/>
      <c r="D181" s="89"/>
      <c r="E181" s="81"/>
      <c r="F181" s="83"/>
      <c r="G181" s="72" t="s">
        <v>14</v>
      </c>
      <c r="H181" s="68">
        <v>0</v>
      </c>
      <c r="I181" s="68">
        <v>0</v>
      </c>
    </row>
    <row r="182" spans="1:9" ht="15.75" customHeight="1">
      <c r="A182" s="78"/>
      <c r="B182" s="78"/>
      <c r="C182" s="79"/>
      <c r="D182" s="89"/>
      <c r="E182" s="81"/>
      <c r="F182" s="84"/>
      <c r="G182" s="72" t="s">
        <v>15</v>
      </c>
      <c r="H182" s="68">
        <v>0</v>
      </c>
      <c r="I182" s="68">
        <v>0</v>
      </c>
    </row>
    <row r="183" spans="1:9" ht="15.75" customHeight="1">
      <c r="A183" s="78" t="s">
        <v>639</v>
      </c>
      <c r="B183" s="78" t="s">
        <v>136</v>
      </c>
      <c r="C183" s="79" t="s">
        <v>582</v>
      </c>
      <c r="D183" s="89" t="s">
        <v>39</v>
      </c>
      <c r="E183" s="81">
        <v>46022</v>
      </c>
      <c r="F183" s="82"/>
      <c r="G183" s="72" t="s">
        <v>11</v>
      </c>
      <c r="H183" s="68">
        <v>0</v>
      </c>
      <c r="I183" s="68">
        <v>0</v>
      </c>
    </row>
    <row r="184" spans="1:9" ht="16.5" customHeight="1">
      <c r="A184" s="78"/>
      <c r="B184" s="78"/>
      <c r="C184" s="79"/>
      <c r="D184" s="89"/>
      <c r="E184" s="81"/>
      <c r="F184" s="83"/>
      <c r="G184" s="72" t="s">
        <v>12</v>
      </c>
      <c r="H184" s="68">
        <v>0</v>
      </c>
      <c r="I184" s="68">
        <v>0</v>
      </c>
    </row>
    <row r="185" spans="1:9" ht="21.75" customHeight="1">
      <c r="A185" s="78"/>
      <c r="B185" s="78"/>
      <c r="C185" s="79"/>
      <c r="D185" s="89"/>
      <c r="E185" s="81"/>
      <c r="F185" s="83"/>
      <c r="G185" s="72" t="s">
        <v>13</v>
      </c>
      <c r="H185" s="68">
        <v>0</v>
      </c>
      <c r="I185" s="68">
        <v>0</v>
      </c>
    </row>
    <row r="186" spans="1:9" ht="15.75" customHeight="1">
      <c r="A186" s="78"/>
      <c r="B186" s="78"/>
      <c r="C186" s="79"/>
      <c r="D186" s="89"/>
      <c r="E186" s="81"/>
      <c r="F186" s="83"/>
      <c r="G186" s="72" t="s">
        <v>14</v>
      </c>
      <c r="H186" s="68">
        <v>0</v>
      </c>
      <c r="I186" s="68">
        <v>0</v>
      </c>
    </row>
    <row r="187" spans="1:9" ht="21.75" customHeight="1">
      <c r="A187" s="78"/>
      <c r="B187" s="78"/>
      <c r="C187" s="79"/>
      <c r="D187" s="89"/>
      <c r="E187" s="81"/>
      <c r="F187" s="84"/>
      <c r="G187" s="72" t="s">
        <v>15</v>
      </c>
      <c r="H187" s="68">
        <v>0</v>
      </c>
      <c r="I187" s="68">
        <v>0</v>
      </c>
    </row>
    <row r="188" spans="1:9" ht="15.75" customHeight="1">
      <c r="A188" s="82"/>
      <c r="B188" s="87" t="s">
        <v>603</v>
      </c>
      <c r="C188" s="82" t="s">
        <v>582</v>
      </c>
      <c r="D188" s="89" t="s">
        <v>39</v>
      </c>
      <c r="E188" s="81">
        <v>46022</v>
      </c>
      <c r="F188" s="82"/>
      <c r="G188" s="82" t="s">
        <v>24</v>
      </c>
      <c r="H188" s="86" t="s">
        <v>24</v>
      </c>
      <c r="I188" s="86" t="s">
        <v>24</v>
      </c>
    </row>
    <row r="189" spans="1:9" ht="35.25" customHeight="1">
      <c r="A189" s="84"/>
      <c r="B189" s="88"/>
      <c r="C189" s="84"/>
      <c r="D189" s="89"/>
      <c r="E189" s="81"/>
      <c r="F189" s="84"/>
      <c r="G189" s="85"/>
      <c r="H189" s="86"/>
      <c r="I189" s="86"/>
    </row>
    <row r="190" spans="1:9" ht="15.75" customHeight="1">
      <c r="A190" s="78" t="s">
        <v>640</v>
      </c>
      <c r="B190" s="78" t="s">
        <v>140</v>
      </c>
      <c r="C190" s="79" t="s">
        <v>582</v>
      </c>
      <c r="D190" s="89" t="s">
        <v>39</v>
      </c>
      <c r="E190" s="81">
        <v>46022</v>
      </c>
      <c r="F190" s="82"/>
      <c r="G190" s="72" t="s">
        <v>11</v>
      </c>
      <c r="H190" s="68">
        <v>0</v>
      </c>
      <c r="I190" s="68">
        <v>0</v>
      </c>
    </row>
    <row r="191" spans="1:9" ht="15.75" customHeight="1">
      <c r="A191" s="78"/>
      <c r="B191" s="78"/>
      <c r="C191" s="79"/>
      <c r="D191" s="89"/>
      <c r="E191" s="81"/>
      <c r="F191" s="83"/>
      <c r="G191" s="72" t="s">
        <v>12</v>
      </c>
      <c r="H191" s="68">
        <v>0</v>
      </c>
      <c r="I191" s="68">
        <v>0</v>
      </c>
    </row>
    <row r="192" spans="1:9" ht="15.75" customHeight="1">
      <c r="A192" s="78"/>
      <c r="B192" s="78"/>
      <c r="C192" s="79"/>
      <c r="D192" s="89"/>
      <c r="E192" s="81"/>
      <c r="F192" s="83"/>
      <c r="G192" s="72" t="s">
        <v>13</v>
      </c>
      <c r="H192" s="68">
        <v>0</v>
      </c>
      <c r="I192" s="68">
        <v>0</v>
      </c>
    </row>
    <row r="193" spans="1:9" ht="15.75" customHeight="1">
      <c r="A193" s="78"/>
      <c r="B193" s="78"/>
      <c r="C193" s="79"/>
      <c r="D193" s="89"/>
      <c r="E193" s="81"/>
      <c r="F193" s="83"/>
      <c r="G193" s="72" t="s">
        <v>14</v>
      </c>
      <c r="H193" s="68">
        <v>0</v>
      </c>
      <c r="I193" s="68">
        <v>0</v>
      </c>
    </row>
    <row r="194" spans="1:9" ht="15.75" customHeight="1">
      <c r="A194" s="78"/>
      <c r="B194" s="78"/>
      <c r="C194" s="79"/>
      <c r="D194" s="89"/>
      <c r="E194" s="81"/>
      <c r="F194" s="84"/>
      <c r="G194" s="72" t="s">
        <v>15</v>
      </c>
      <c r="H194" s="68">
        <v>0</v>
      </c>
      <c r="I194" s="68">
        <v>0</v>
      </c>
    </row>
    <row r="195" spans="1:9" ht="15.75" customHeight="1">
      <c r="A195" s="82"/>
      <c r="B195" s="87" t="s">
        <v>604</v>
      </c>
      <c r="C195" s="82" t="s">
        <v>582</v>
      </c>
      <c r="D195" s="89" t="s">
        <v>39</v>
      </c>
      <c r="E195" s="81">
        <v>46022</v>
      </c>
      <c r="F195" s="82"/>
      <c r="G195" s="82" t="s">
        <v>24</v>
      </c>
      <c r="H195" s="86" t="s">
        <v>24</v>
      </c>
      <c r="I195" s="86" t="s">
        <v>24</v>
      </c>
    </row>
    <row r="196" spans="1:9" ht="25.5" customHeight="1">
      <c r="A196" s="84"/>
      <c r="B196" s="88"/>
      <c r="C196" s="84"/>
      <c r="D196" s="89"/>
      <c r="E196" s="81"/>
      <c r="F196" s="84"/>
      <c r="G196" s="85"/>
      <c r="H196" s="86"/>
      <c r="I196" s="86"/>
    </row>
    <row r="197" spans="1:9" ht="22.5" customHeight="1">
      <c r="A197" s="78" t="s">
        <v>641</v>
      </c>
      <c r="B197" s="78" t="s">
        <v>144</v>
      </c>
      <c r="C197" s="79" t="s">
        <v>497</v>
      </c>
      <c r="D197" s="89" t="s">
        <v>36</v>
      </c>
      <c r="E197" s="81">
        <v>46022</v>
      </c>
      <c r="F197" s="82" t="s">
        <v>497</v>
      </c>
      <c r="G197" s="72" t="s">
        <v>11</v>
      </c>
      <c r="H197" s="68">
        <v>0</v>
      </c>
      <c r="I197" s="68">
        <v>0</v>
      </c>
    </row>
    <row r="198" spans="1:9" ht="21.75" customHeight="1">
      <c r="A198" s="78"/>
      <c r="B198" s="78"/>
      <c r="C198" s="79"/>
      <c r="D198" s="89"/>
      <c r="E198" s="81"/>
      <c r="F198" s="83"/>
      <c r="G198" s="72" t="s">
        <v>12</v>
      </c>
      <c r="H198" s="68">
        <v>0</v>
      </c>
      <c r="I198" s="68">
        <v>0</v>
      </c>
    </row>
    <row r="199" spans="1:9" ht="20.25" customHeight="1">
      <c r="A199" s="78"/>
      <c r="B199" s="78"/>
      <c r="C199" s="79"/>
      <c r="D199" s="89"/>
      <c r="E199" s="81"/>
      <c r="F199" s="83"/>
      <c r="G199" s="72" t="s">
        <v>13</v>
      </c>
      <c r="H199" s="68">
        <v>0</v>
      </c>
      <c r="I199" s="68">
        <v>0</v>
      </c>
    </row>
    <row r="200" spans="1:9" ht="18.75" customHeight="1">
      <c r="A200" s="78"/>
      <c r="B200" s="78"/>
      <c r="C200" s="79"/>
      <c r="D200" s="89"/>
      <c r="E200" s="81"/>
      <c r="F200" s="83"/>
      <c r="G200" s="72" t="s">
        <v>14</v>
      </c>
      <c r="H200" s="68">
        <v>0</v>
      </c>
      <c r="I200" s="68">
        <v>0</v>
      </c>
    </row>
    <row r="201" spans="1:9" ht="22.5" customHeight="1">
      <c r="A201" s="78"/>
      <c r="B201" s="78"/>
      <c r="C201" s="79"/>
      <c r="D201" s="89"/>
      <c r="E201" s="81"/>
      <c r="F201" s="84"/>
      <c r="G201" s="72" t="s">
        <v>15</v>
      </c>
      <c r="H201" s="68">
        <v>0</v>
      </c>
      <c r="I201" s="68">
        <v>0</v>
      </c>
    </row>
    <row r="202" spans="1:9" ht="15.75" customHeight="1">
      <c r="A202" s="78" t="s">
        <v>642</v>
      </c>
      <c r="B202" s="78" t="s">
        <v>146</v>
      </c>
      <c r="C202" s="79" t="s">
        <v>582</v>
      </c>
      <c r="D202" s="89" t="s">
        <v>39</v>
      </c>
      <c r="E202" s="81">
        <v>46022</v>
      </c>
      <c r="F202" s="82"/>
      <c r="G202" s="72" t="s">
        <v>11</v>
      </c>
      <c r="H202" s="68">
        <v>0</v>
      </c>
      <c r="I202" s="68">
        <v>0</v>
      </c>
    </row>
    <row r="203" spans="1:9" ht="15.75" customHeight="1">
      <c r="A203" s="78"/>
      <c r="B203" s="78"/>
      <c r="C203" s="79"/>
      <c r="D203" s="89"/>
      <c r="E203" s="81"/>
      <c r="F203" s="83"/>
      <c r="G203" s="72" t="s">
        <v>12</v>
      </c>
      <c r="H203" s="68">
        <v>0</v>
      </c>
      <c r="I203" s="68">
        <v>0</v>
      </c>
    </row>
    <row r="204" spans="1:9" ht="15.75" customHeight="1">
      <c r="A204" s="78"/>
      <c r="B204" s="78"/>
      <c r="C204" s="79"/>
      <c r="D204" s="89"/>
      <c r="E204" s="81"/>
      <c r="F204" s="83"/>
      <c r="G204" s="72" t="s">
        <v>13</v>
      </c>
      <c r="H204" s="68">
        <v>0</v>
      </c>
      <c r="I204" s="68">
        <v>0</v>
      </c>
    </row>
    <row r="205" spans="1:9" ht="15.75" customHeight="1">
      <c r="A205" s="78"/>
      <c r="B205" s="78"/>
      <c r="C205" s="79"/>
      <c r="D205" s="89"/>
      <c r="E205" s="81"/>
      <c r="F205" s="83"/>
      <c r="G205" s="72" t="s">
        <v>14</v>
      </c>
      <c r="H205" s="68">
        <v>0</v>
      </c>
      <c r="I205" s="68">
        <v>0</v>
      </c>
    </row>
    <row r="206" spans="1:9" ht="15.75" customHeight="1">
      <c r="A206" s="78"/>
      <c r="B206" s="78"/>
      <c r="C206" s="79"/>
      <c r="D206" s="89"/>
      <c r="E206" s="81"/>
      <c r="F206" s="84"/>
      <c r="G206" s="72" t="s">
        <v>15</v>
      </c>
      <c r="H206" s="68">
        <v>0</v>
      </c>
      <c r="I206" s="68">
        <v>0</v>
      </c>
    </row>
    <row r="207" spans="1:9" ht="15.75" customHeight="1">
      <c r="A207" s="82"/>
      <c r="B207" s="87" t="s">
        <v>605</v>
      </c>
      <c r="C207" s="82" t="s">
        <v>582</v>
      </c>
      <c r="D207" s="89" t="s">
        <v>39</v>
      </c>
      <c r="E207" s="81">
        <v>46022</v>
      </c>
      <c r="F207" s="82"/>
      <c r="G207" s="82" t="s">
        <v>24</v>
      </c>
      <c r="H207" s="86" t="s">
        <v>24</v>
      </c>
      <c r="I207" s="86" t="s">
        <v>24</v>
      </c>
    </row>
    <row r="208" spans="1:9" ht="31.5" customHeight="1">
      <c r="A208" s="84"/>
      <c r="B208" s="88"/>
      <c r="C208" s="84"/>
      <c r="D208" s="89"/>
      <c r="E208" s="81"/>
      <c r="F208" s="84"/>
      <c r="G208" s="85"/>
      <c r="H208" s="86"/>
      <c r="I208" s="86"/>
    </row>
    <row r="209" spans="1:9" ht="63" customHeight="1">
      <c r="A209" s="67" t="s">
        <v>643</v>
      </c>
      <c r="B209" s="67" t="s">
        <v>150</v>
      </c>
      <c r="C209" s="69" t="s">
        <v>582</v>
      </c>
      <c r="D209" s="70" t="s">
        <v>39</v>
      </c>
      <c r="E209" s="71">
        <v>46022</v>
      </c>
      <c r="F209" s="69"/>
      <c r="G209" s="18" t="s">
        <v>497</v>
      </c>
      <c r="H209" s="68" t="s">
        <v>497</v>
      </c>
      <c r="I209" s="68" t="s">
        <v>497</v>
      </c>
    </row>
    <row r="210" spans="1:9" ht="15.75" customHeight="1">
      <c r="A210" s="82"/>
      <c r="B210" s="87" t="s">
        <v>606</v>
      </c>
      <c r="C210" s="82" t="s">
        <v>582</v>
      </c>
      <c r="D210" s="89" t="s">
        <v>39</v>
      </c>
      <c r="E210" s="81">
        <v>46022</v>
      </c>
      <c r="F210" s="82"/>
      <c r="G210" s="82" t="s">
        <v>24</v>
      </c>
      <c r="H210" s="86" t="s">
        <v>24</v>
      </c>
      <c r="I210" s="86" t="s">
        <v>24</v>
      </c>
    </row>
    <row r="211" spans="1:9" ht="56.25" customHeight="1">
      <c r="A211" s="84"/>
      <c r="B211" s="88"/>
      <c r="C211" s="84"/>
      <c r="D211" s="89"/>
      <c r="E211" s="81"/>
      <c r="F211" s="84"/>
      <c r="G211" s="85"/>
      <c r="H211" s="86"/>
      <c r="I211" s="86"/>
    </row>
    <row r="212" spans="1:9" ht="15.75" customHeight="1">
      <c r="A212" s="78" t="s">
        <v>644</v>
      </c>
      <c r="B212" s="78" t="s">
        <v>154</v>
      </c>
      <c r="C212" s="79" t="s">
        <v>497</v>
      </c>
      <c r="D212" s="89" t="s">
        <v>36</v>
      </c>
      <c r="E212" s="81">
        <v>46022</v>
      </c>
      <c r="F212" s="82" t="s">
        <v>497</v>
      </c>
      <c r="G212" s="72" t="s">
        <v>11</v>
      </c>
      <c r="H212" s="68">
        <v>0</v>
      </c>
      <c r="I212" s="68">
        <v>0</v>
      </c>
    </row>
    <row r="213" spans="1:9" ht="15.75" customHeight="1">
      <c r="A213" s="78"/>
      <c r="B213" s="78"/>
      <c r="C213" s="79"/>
      <c r="D213" s="89"/>
      <c r="E213" s="81"/>
      <c r="F213" s="83"/>
      <c r="G213" s="72" t="s">
        <v>12</v>
      </c>
      <c r="H213" s="68">
        <v>0</v>
      </c>
      <c r="I213" s="68">
        <v>0</v>
      </c>
    </row>
    <row r="214" spans="1:9" ht="15.75" customHeight="1">
      <c r="A214" s="78"/>
      <c r="B214" s="78"/>
      <c r="C214" s="79"/>
      <c r="D214" s="89"/>
      <c r="E214" s="81"/>
      <c r="F214" s="83"/>
      <c r="G214" s="72" t="s">
        <v>13</v>
      </c>
      <c r="H214" s="68">
        <v>0</v>
      </c>
      <c r="I214" s="68">
        <v>0</v>
      </c>
    </row>
    <row r="215" spans="1:9" ht="15.75" customHeight="1">
      <c r="A215" s="78"/>
      <c r="B215" s="78"/>
      <c r="C215" s="79"/>
      <c r="D215" s="89"/>
      <c r="E215" s="81"/>
      <c r="F215" s="83"/>
      <c r="G215" s="72" t="s">
        <v>14</v>
      </c>
      <c r="H215" s="68">
        <v>0</v>
      </c>
      <c r="I215" s="68">
        <v>0</v>
      </c>
    </row>
    <row r="216" spans="1:9" ht="15.75" customHeight="1">
      <c r="A216" s="78"/>
      <c r="B216" s="78"/>
      <c r="C216" s="79"/>
      <c r="D216" s="89"/>
      <c r="E216" s="81"/>
      <c r="F216" s="84"/>
      <c r="G216" s="72" t="s">
        <v>15</v>
      </c>
      <c r="H216" s="68">
        <v>0</v>
      </c>
      <c r="I216" s="68">
        <v>0</v>
      </c>
    </row>
    <row r="217" spans="1:9" ht="15.75" customHeight="1">
      <c r="A217" s="78" t="s">
        <v>645</v>
      </c>
      <c r="B217" s="78" t="s">
        <v>156</v>
      </c>
      <c r="C217" s="79" t="s">
        <v>582</v>
      </c>
      <c r="D217" s="89" t="s">
        <v>39</v>
      </c>
      <c r="E217" s="81">
        <v>46022</v>
      </c>
      <c r="F217" s="82"/>
      <c r="G217" s="72" t="s">
        <v>11</v>
      </c>
      <c r="H217" s="68">
        <v>0</v>
      </c>
      <c r="I217" s="68">
        <v>0</v>
      </c>
    </row>
    <row r="218" spans="1:9" ht="15.75" customHeight="1">
      <c r="A218" s="78"/>
      <c r="B218" s="78"/>
      <c r="C218" s="79"/>
      <c r="D218" s="89"/>
      <c r="E218" s="81"/>
      <c r="F218" s="83"/>
      <c r="G218" s="72" t="s">
        <v>12</v>
      </c>
      <c r="H218" s="68">
        <v>0</v>
      </c>
      <c r="I218" s="68">
        <v>0</v>
      </c>
    </row>
    <row r="219" spans="1:9" ht="15.75" customHeight="1">
      <c r="A219" s="78"/>
      <c r="B219" s="78"/>
      <c r="C219" s="79"/>
      <c r="D219" s="89"/>
      <c r="E219" s="81"/>
      <c r="F219" s="83"/>
      <c r="G219" s="72" t="s">
        <v>13</v>
      </c>
      <c r="H219" s="68">
        <v>0</v>
      </c>
      <c r="I219" s="68">
        <v>0</v>
      </c>
    </row>
    <row r="220" spans="1:9" ht="15.75" customHeight="1">
      <c r="A220" s="78"/>
      <c r="B220" s="78"/>
      <c r="C220" s="79"/>
      <c r="D220" s="89"/>
      <c r="E220" s="81"/>
      <c r="F220" s="83"/>
      <c r="G220" s="72" t="s">
        <v>14</v>
      </c>
      <c r="H220" s="68">
        <v>0</v>
      </c>
      <c r="I220" s="68">
        <v>0</v>
      </c>
    </row>
    <row r="221" spans="1:9" ht="15.75" customHeight="1">
      <c r="A221" s="78"/>
      <c r="B221" s="78"/>
      <c r="C221" s="79"/>
      <c r="D221" s="89"/>
      <c r="E221" s="81"/>
      <c r="F221" s="84"/>
      <c r="G221" s="72" t="s">
        <v>15</v>
      </c>
      <c r="H221" s="68">
        <v>0</v>
      </c>
      <c r="I221" s="68">
        <v>0</v>
      </c>
    </row>
    <row r="222" spans="1:9" ht="15.75" customHeight="1">
      <c r="A222" s="82"/>
      <c r="B222" s="87" t="s">
        <v>607</v>
      </c>
      <c r="C222" s="82" t="s">
        <v>582</v>
      </c>
      <c r="D222" s="89" t="s">
        <v>39</v>
      </c>
      <c r="E222" s="81">
        <v>46022</v>
      </c>
      <c r="F222" s="82"/>
      <c r="G222" s="82" t="s">
        <v>24</v>
      </c>
      <c r="H222" s="86" t="s">
        <v>24</v>
      </c>
      <c r="I222" s="86" t="s">
        <v>24</v>
      </c>
    </row>
    <row r="223" spans="1:9" ht="32.25" customHeight="1">
      <c r="A223" s="84"/>
      <c r="B223" s="88"/>
      <c r="C223" s="84"/>
      <c r="D223" s="89"/>
      <c r="E223" s="81"/>
      <c r="F223" s="84"/>
      <c r="G223" s="85"/>
      <c r="H223" s="86"/>
      <c r="I223" s="86"/>
    </row>
    <row r="224" spans="1:9" ht="15.75" customHeight="1">
      <c r="A224" s="78" t="s">
        <v>646</v>
      </c>
      <c r="B224" s="78" t="s">
        <v>160</v>
      </c>
      <c r="C224" s="79" t="s">
        <v>582</v>
      </c>
      <c r="D224" s="89" t="s">
        <v>39</v>
      </c>
      <c r="E224" s="81">
        <v>46022</v>
      </c>
      <c r="F224" s="82"/>
      <c r="G224" s="72" t="s">
        <v>11</v>
      </c>
      <c r="H224" s="68">
        <v>0</v>
      </c>
      <c r="I224" s="68">
        <v>0</v>
      </c>
    </row>
    <row r="225" spans="1:9" ht="15.75" customHeight="1">
      <c r="A225" s="78"/>
      <c r="B225" s="78"/>
      <c r="C225" s="79"/>
      <c r="D225" s="89"/>
      <c r="E225" s="81"/>
      <c r="F225" s="83"/>
      <c r="G225" s="72" t="s">
        <v>12</v>
      </c>
      <c r="H225" s="68">
        <v>0</v>
      </c>
      <c r="I225" s="68">
        <v>0</v>
      </c>
    </row>
    <row r="226" spans="1:9" ht="15.75" customHeight="1">
      <c r="A226" s="78"/>
      <c r="B226" s="78"/>
      <c r="C226" s="79"/>
      <c r="D226" s="89"/>
      <c r="E226" s="81"/>
      <c r="F226" s="83"/>
      <c r="G226" s="72" t="s">
        <v>13</v>
      </c>
      <c r="H226" s="68">
        <v>0</v>
      </c>
      <c r="I226" s="68">
        <v>0</v>
      </c>
    </row>
    <row r="227" spans="1:9" ht="15.75" customHeight="1">
      <c r="A227" s="78"/>
      <c r="B227" s="78"/>
      <c r="C227" s="79"/>
      <c r="D227" s="89"/>
      <c r="E227" s="81"/>
      <c r="F227" s="83"/>
      <c r="G227" s="72" t="s">
        <v>14</v>
      </c>
      <c r="H227" s="68">
        <v>0</v>
      </c>
      <c r="I227" s="68">
        <v>0</v>
      </c>
    </row>
    <row r="228" spans="1:9" ht="15.75" customHeight="1">
      <c r="A228" s="78"/>
      <c r="B228" s="78"/>
      <c r="C228" s="79"/>
      <c r="D228" s="89"/>
      <c r="E228" s="81"/>
      <c r="F228" s="84"/>
      <c r="G228" s="72" t="s">
        <v>15</v>
      </c>
      <c r="H228" s="68">
        <v>0</v>
      </c>
      <c r="I228" s="68">
        <v>0</v>
      </c>
    </row>
    <row r="229" spans="1:9" ht="15.75" customHeight="1">
      <c r="A229" s="82"/>
      <c r="B229" s="87" t="s">
        <v>608</v>
      </c>
      <c r="C229" s="82" t="s">
        <v>582</v>
      </c>
      <c r="D229" s="89" t="s">
        <v>39</v>
      </c>
      <c r="E229" s="81">
        <v>46022</v>
      </c>
      <c r="F229" s="82"/>
      <c r="G229" s="82" t="s">
        <v>24</v>
      </c>
      <c r="H229" s="86" t="s">
        <v>24</v>
      </c>
      <c r="I229" s="86" t="s">
        <v>24</v>
      </c>
    </row>
    <row r="230" spans="1:9" ht="37.5" customHeight="1">
      <c r="A230" s="84"/>
      <c r="B230" s="88"/>
      <c r="C230" s="84"/>
      <c r="D230" s="89"/>
      <c r="E230" s="81"/>
      <c r="F230" s="84"/>
      <c r="G230" s="85"/>
      <c r="H230" s="86"/>
      <c r="I230" s="86"/>
    </row>
    <row r="231" spans="1:9" s="63" customFormat="1" ht="35.25" customHeight="1">
      <c r="A231" s="141" t="s">
        <v>164</v>
      </c>
      <c r="B231" s="142"/>
      <c r="C231" s="142"/>
      <c r="D231" s="142"/>
      <c r="E231" s="142"/>
      <c r="F231" s="142"/>
      <c r="G231" s="142"/>
      <c r="H231" s="142"/>
      <c r="I231" s="143"/>
    </row>
    <row r="232" spans="1:9" ht="15.75" customHeight="1">
      <c r="A232" s="78"/>
      <c r="B232" s="116" t="s">
        <v>164</v>
      </c>
      <c r="C232" s="117"/>
      <c r="D232" s="89" t="s">
        <v>165</v>
      </c>
      <c r="E232" s="81">
        <v>46022</v>
      </c>
      <c r="F232" s="82"/>
      <c r="G232" s="72" t="s">
        <v>11</v>
      </c>
      <c r="H232" s="13">
        <f>SUM(H233:H236)</f>
        <v>5118173.6000000006</v>
      </c>
      <c r="I232" s="13">
        <f>SUM(I233:I236)</f>
        <v>4036879.9000000004</v>
      </c>
    </row>
    <row r="233" spans="1:9" ht="15.75" customHeight="1">
      <c r="A233" s="78"/>
      <c r="B233" s="116"/>
      <c r="C233" s="118"/>
      <c r="D233" s="89"/>
      <c r="E233" s="81"/>
      <c r="F233" s="83"/>
      <c r="G233" s="72" t="s">
        <v>12</v>
      </c>
      <c r="H233" s="13">
        <f>H238+H306+H334+H346+H364+H406+H418+H467+H479+H486+H507+H521</f>
        <v>736336.2</v>
      </c>
      <c r="I233" s="13">
        <f>I238+I306+I334+I346+I364+I406+I418+I467+I479+I486+I507+I521</f>
        <v>622761.5</v>
      </c>
    </row>
    <row r="234" spans="1:9" ht="15.75" customHeight="1">
      <c r="A234" s="78"/>
      <c r="B234" s="116"/>
      <c r="C234" s="118"/>
      <c r="D234" s="89"/>
      <c r="E234" s="81"/>
      <c r="F234" s="83"/>
      <c r="G234" s="72" t="s">
        <v>13</v>
      </c>
      <c r="H234" s="13">
        <f>H239+H307+H335+H347+H365+H407+H419+H445+H468+H480+H487+H508+H522</f>
        <v>3698721.1</v>
      </c>
      <c r="I234" s="13">
        <f>I239+I307+I335+I347+I365+I407+I419+I468+I480+I487+I508+I522</f>
        <v>2888488.6</v>
      </c>
    </row>
    <row r="235" spans="1:9" ht="15.75" customHeight="1">
      <c r="A235" s="78"/>
      <c r="B235" s="116"/>
      <c r="C235" s="118"/>
      <c r="D235" s="89"/>
      <c r="E235" s="81"/>
      <c r="F235" s="83"/>
      <c r="G235" s="72" t="s">
        <v>14</v>
      </c>
      <c r="H235" s="13">
        <f>H240+H308+H336+H348+H366+H408+H420+H446+H469+H481+H488+H509+H523</f>
        <v>682619.87699999998</v>
      </c>
      <c r="I235" s="13">
        <f>I240+I308+I336+I348+I366+I408+I420+I446+I469+I481+I488+I509+I523</f>
        <v>525629.80000000005</v>
      </c>
    </row>
    <row r="236" spans="1:9" ht="15.75" customHeight="1">
      <c r="A236" s="78"/>
      <c r="B236" s="116"/>
      <c r="C236" s="119"/>
      <c r="D236" s="89"/>
      <c r="E236" s="81"/>
      <c r="F236" s="84"/>
      <c r="G236" s="72" t="s">
        <v>15</v>
      </c>
      <c r="H236" s="13">
        <f>H447</f>
        <v>496.423</v>
      </c>
      <c r="I236" s="13">
        <f>I447</f>
        <v>0</v>
      </c>
    </row>
    <row r="237" spans="1:9" ht="15.75" customHeight="1">
      <c r="A237" s="78" t="s">
        <v>647</v>
      </c>
      <c r="B237" s="78" t="s">
        <v>170</v>
      </c>
      <c r="C237" s="79" t="s">
        <v>497</v>
      </c>
      <c r="D237" s="89" t="s">
        <v>171</v>
      </c>
      <c r="E237" s="81">
        <v>46022</v>
      </c>
      <c r="F237" s="82" t="s">
        <v>497</v>
      </c>
      <c r="G237" s="72" t="s">
        <v>11</v>
      </c>
      <c r="H237" s="13">
        <f>SUM(H238:H241)</f>
        <v>3242304.6</v>
      </c>
      <c r="I237" s="13">
        <f>SUM(I238:I241)</f>
        <v>2490324</v>
      </c>
    </row>
    <row r="238" spans="1:9" ht="15.75" customHeight="1">
      <c r="A238" s="78"/>
      <c r="B238" s="78"/>
      <c r="C238" s="79"/>
      <c r="D238" s="89"/>
      <c r="E238" s="81"/>
      <c r="F238" s="83"/>
      <c r="G238" s="72" t="s">
        <v>12</v>
      </c>
      <c r="H238" s="68">
        <v>0</v>
      </c>
      <c r="I238" s="68">
        <v>0</v>
      </c>
    </row>
    <row r="239" spans="1:9" ht="15.75" customHeight="1">
      <c r="A239" s="78"/>
      <c r="B239" s="78"/>
      <c r="C239" s="79"/>
      <c r="D239" s="89"/>
      <c r="E239" s="81"/>
      <c r="F239" s="83"/>
      <c r="G239" s="72" t="s">
        <v>13</v>
      </c>
      <c r="H239" s="68">
        <f>H251</f>
        <v>3242304.6</v>
      </c>
      <c r="I239" s="68">
        <f>I251</f>
        <v>2490324</v>
      </c>
    </row>
    <row r="240" spans="1:9" ht="15.75" customHeight="1">
      <c r="A240" s="78"/>
      <c r="B240" s="78"/>
      <c r="C240" s="79"/>
      <c r="D240" s="89"/>
      <c r="E240" s="81"/>
      <c r="F240" s="83"/>
      <c r="G240" s="72" t="s">
        <v>14</v>
      </c>
      <c r="H240" s="68">
        <v>0</v>
      </c>
      <c r="I240" s="68">
        <v>0</v>
      </c>
    </row>
    <row r="241" spans="1:9" ht="15.75" customHeight="1">
      <c r="A241" s="78"/>
      <c r="B241" s="78"/>
      <c r="C241" s="79"/>
      <c r="D241" s="89"/>
      <c r="E241" s="81"/>
      <c r="F241" s="84"/>
      <c r="G241" s="72" t="s">
        <v>15</v>
      </c>
      <c r="H241" s="68">
        <v>0</v>
      </c>
      <c r="I241" s="68">
        <v>0</v>
      </c>
    </row>
    <row r="242" spans="1:9" ht="15.75" customHeight="1">
      <c r="A242" s="78" t="s">
        <v>648</v>
      </c>
      <c r="B242" s="78" t="s">
        <v>172</v>
      </c>
      <c r="C242" s="82" t="s">
        <v>582</v>
      </c>
      <c r="D242" s="89" t="s">
        <v>173</v>
      </c>
      <c r="E242" s="81">
        <v>46022</v>
      </c>
      <c r="F242" s="82"/>
      <c r="G242" s="72" t="s">
        <v>11</v>
      </c>
      <c r="H242" s="68">
        <v>0</v>
      </c>
      <c r="I242" s="68">
        <v>0</v>
      </c>
    </row>
    <row r="243" spans="1:9" ht="15.75" customHeight="1">
      <c r="A243" s="78"/>
      <c r="B243" s="78"/>
      <c r="C243" s="83"/>
      <c r="D243" s="89"/>
      <c r="E243" s="81"/>
      <c r="F243" s="83"/>
      <c r="G243" s="72" t="s">
        <v>12</v>
      </c>
      <c r="H243" s="68">
        <v>0</v>
      </c>
      <c r="I243" s="68">
        <v>0</v>
      </c>
    </row>
    <row r="244" spans="1:9" ht="15.75" customHeight="1">
      <c r="A244" s="78"/>
      <c r="B244" s="78"/>
      <c r="C244" s="83"/>
      <c r="D244" s="89"/>
      <c r="E244" s="81"/>
      <c r="F244" s="83"/>
      <c r="G244" s="72" t="s">
        <v>13</v>
      </c>
      <c r="H244" s="68">
        <v>0</v>
      </c>
      <c r="I244" s="68">
        <v>0</v>
      </c>
    </row>
    <row r="245" spans="1:9" ht="15.75" customHeight="1">
      <c r="A245" s="78"/>
      <c r="B245" s="78"/>
      <c r="C245" s="83"/>
      <c r="D245" s="89"/>
      <c r="E245" s="81"/>
      <c r="F245" s="83"/>
      <c r="G245" s="72" t="s">
        <v>14</v>
      </c>
      <c r="H245" s="68">
        <v>0</v>
      </c>
      <c r="I245" s="68">
        <v>0</v>
      </c>
    </row>
    <row r="246" spans="1:9" ht="15.75" customHeight="1">
      <c r="A246" s="78"/>
      <c r="B246" s="78"/>
      <c r="C246" s="84"/>
      <c r="D246" s="89"/>
      <c r="E246" s="81"/>
      <c r="F246" s="84"/>
      <c r="G246" s="72" t="s">
        <v>15</v>
      </c>
      <c r="H246" s="68">
        <v>0</v>
      </c>
      <c r="I246" s="68">
        <v>0</v>
      </c>
    </row>
    <row r="247" spans="1:9" ht="15.75" customHeight="1">
      <c r="A247" s="82"/>
      <c r="B247" s="87" t="s">
        <v>532</v>
      </c>
      <c r="C247" s="82" t="s">
        <v>584</v>
      </c>
      <c r="D247" s="89" t="s">
        <v>177</v>
      </c>
      <c r="E247" s="79" t="s">
        <v>442</v>
      </c>
      <c r="F247" s="82" t="s">
        <v>749</v>
      </c>
      <c r="G247" s="82" t="s">
        <v>24</v>
      </c>
      <c r="H247" s="86" t="s">
        <v>24</v>
      </c>
      <c r="I247" s="86" t="s">
        <v>24</v>
      </c>
    </row>
    <row r="248" spans="1:9" ht="189" customHeight="1">
      <c r="A248" s="84"/>
      <c r="B248" s="88"/>
      <c r="C248" s="84"/>
      <c r="D248" s="89"/>
      <c r="E248" s="79"/>
      <c r="F248" s="84"/>
      <c r="G248" s="85"/>
      <c r="H248" s="86"/>
      <c r="I248" s="86"/>
    </row>
    <row r="249" spans="1:9" ht="15.75" customHeight="1">
      <c r="A249" s="78" t="s">
        <v>649</v>
      </c>
      <c r="B249" s="78" t="s">
        <v>179</v>
      </c>
      <c r="C249" s="79" t="s">
        <v>582</v>
      </c>
      <c r="D249" s="89" t="s">
        <v>180</v>
      </c>
      <c r="E249" s="81">
        <v>46022</v>
      </c>
      <c r="F249" s="82"/>
      <c r="G249" s="72" t="s">
        <v>11</v>
      </c>
      <c r="H249" s="13">
        <f>SUM(H250:H253)</f>
        <v>3242304.6</v>
      </c>
      <c r="I249" s="13">
        <f>SUM(I250:I253)</f>
        <v>2490324</v>
      </c>
    </row>
    <row r="250" spans="1:9" ht="15.75" customHeight="1">
      <c r="A250" s="78"/>
      <c r="B250" s="78"/>
      <c r="C250" s="79"/>
      <c r="D250" s="89"/>
      <c r="E250" s="81"/>
      <c r="F250" s="83"/>
      <c r="G250" s="72" t="s">
        <v>12</v>
      </c>
      <c r="H250" s="68">
        <v>0</v>
      </c>
      <c r="I250" s="68">
        <v>0</v>
      </c>
    </row>
    <row r="251" spans="1:9" ht="15.75" customHeight="1">
      <c r="A251" s="78"/>
      <c r="B251" s="78"/>
      <c r="C251" s="79"/>
      <c r="D251" s="89"/>
      <c r="E251" s="81"/>
      <c r="F251" s="83"/>
      <c r="G251" s="72" t="s">
        <v>13</v>
      </c>
      <c r="H251" s="68">
        <v>3242304.6</v>
      </c>
      <c r="I251" s="68">
        <v>2490324</v>
      </c>
    </row>
    <row r="252" spans="1:9" ht="15.75" customHeight="1">
      <c r="A252" s="78"/>
      <c r="B252" s="78"/>
      <c r="C252" s="79"/>
      <c r="D252" s="89"/>
      <c r="E252" s="81"/>
      <c r="F252" s="83"/>
      <c r="G252" s="72" t="s">
        <v>14</v>
      </c>
      <c r="H252" s="68">
        <v>0</v>
      </c>
      <c r="I252" s="68">
        <v>0</v>
      </c>
    </row>
    <row r="253" spans="1:9" ht="15.75" customHeight="1">
      <c r="A253" s="78"/>
      <c r="B253" s="78"/>
      <c r="C253" s="79"/>
      <c r="D253" s="89"/>
      <c r="E253" s="81"/>
      <c r="F253" s="84"/>
      <c r="G253" s="72" t="s">
        <v>15</v>
      </c>
      <c r="H253" s="68">
        <v>0</v>
      </c>
      <c r="I253" s="68">
        <v>0</v>
      </c>
    </row>
    <row r="254" spans="1:9" ht="15.75" customHeight="1">
      <c r="A254" s="82"/>
      <c r="B254" s="87" t="s">
        <v>533</v>
      </c>
      <c r="C254" s="82" t="s">
        <v>584</v>
      </c>
      <c r="D254" s="89" t="s">
        <v>180</v>
      </c>
      <c r="E254" s="79" t="s">
        <v>184</v>
      </c>
      <c r="F254" s="82" t="s">
        <v>737</v>
      </c>
      <c r="G254" s="82" t="s">
        <v>24</v>
      </c>
      <c r="H254" s="86" t="s">
        <v>24</v>
      </c>
      <c r="I254" s="86" t="s">
        <v>24</v>
      </c>
    </row>
    <row r="255" spans="1:9" ht="111.75" customHeight="1">
      <c r="A255" s="84"/>
      <c r="B255" s="88"/>
      <c r="C255" s="84"/>
      <c r="D255" s="89"/>
      <c r="E255" s="79"/>
      <c r="F255" s="84"/>
      <c r="G255" s="85"/>
      <c r="H255" s="86"/>
      <c r="I255" s="86"/>
    </row>
    <row r="256" spans="1:9" ht="15.75" customHeight="1">
      <c r="A256" s="78" t="s">
        <v>650</v>
      </c>
      <c r="B256" s="78" t="s">
        <v>185</v>
      </c>
      <c r="C256" s="79" t="s">
        <v>582</v>
      </c>
      <c r="D256" s="89" t="s">
        <v>180</v>
      </c>
      <c r="E256" s="81">
        <v>46022</v>
      </c>
      <c r="F256" s="82"/>
      <c r="G256" s="72" t="s">
        <v>11</v>
      </c>
      <c r="H256" s="68">
        <v>0</v>
      </c>
      <c r="I256" s="68">
        <v>0</v>
      </c>
    </row>
    <row r="257" spans="1:9" ht="15.75" customHeight="1">
      <c r="A257" s="78"/>
      <c r="B257" s="78"/>
      <c r="C257" s="79"/>
      <c r="D257" s="89"/>
      <c r="E257" s="81"/>
      <c r="F257" s="83"/>
      <c r="G257" s="72" t="s">
        <v>12</v>
      </c>
      <c r="H257" s="68">
        <v>0</v>
      </c>
      <c r="I257" s="68">
        <v>0</v>
      </c>
    </row>
    <row r="258" spans="1:9" ht="15.75" customHeight="1">
      <c r="A258" s="78"/>
      <c r="B258" s="78"/>
      <c r="C258" s="79"/>
      <c r="D258" s="89"/>
      <c r="E258" s="81"/>
      <c r="F258" s="83"/>
      <c r="G258" s="72" t="s">
        <v>13</v>
      </c>
      <c r="H258" s="68">
        <v>0</v>
      </c>
      <c r="I258" s="68">
        <v>0</v>
      </c>
    </row>
    <row r="259" spans="1:9" ht="15.75" customHeight="1">
      <c r="A259" s="78"/>
      <c r="B259" s="78"/>
      <c r="C259" s="79"/>
      <c r="D259" s="89"/>
      <c r="E259" s="81"/>
      <c r="F259" s="83"/>
      <c r="G259" s="72" t="s">
        <v>14</v>
      </c>
      <c r="H259" s="68">
        <v>0</v>
      </c>
      <c r="I259" s="68">
        <v>0</v>
      </c>
    </row>
    <row r="260" spans="1:9" ht="15.75" customHeight="1">
      <c r="A260" s="78"/>
      <c r="B260" s="78"/>
      <c r="C260" s="79"/>
      <c r="D260" s="89"/>
      <c r="E260" s="81"/>
      <c r="F260" s="84"/>
      <c r="G260" s="72" t="s">
        <v>15</v>
      </c>
      <c r="H260" s="68">
        <v>0</v>
      </c>
      <c r="I260" s="68">
        <v>0</v>
      </c>
    </row>
    <row r="261" spans="1:9" ht="15.75" customHeight="1">
      <c r="A261" s="82"/>
      <c r="B261" s="87" t="s">
        <v>534</v>
      </c>
      <c r="C261" s="82" t="s">
        <v>584</v>
      </c>
      <c r="D261" s="87" t="s">
        <v>180</v>
      </c>
      <c r="E261" s="82" t="s">
        <v>442</v>
      </c>
      <c r="F261" s="82" t="s">
        <v>750</v>
      </c>
      <c r="G261" s="82" t="s">
        <v>24</v>
      </c>
      <c r="H261" s="111" t="s">
        <v>24</v>
      </c>
      <c r="I261" s="111" t="s">
        <v>24</v>
      </c>
    </row>
    <row r="262" spans="1:9" ht="146.25" customHeight="1">
      <c r="A262" s="84"/>
      <c r="B262" s="88"/>
      <c r="C262" s="84"/>
      <c r="D262" s="88"/>
      <c r="E262" s="84"/>
      <c r="F262" s="84"/>
      <c r="G262" s="84"/>
      <c r="H262" s="112"/>
      <c r="I262" s="112"/>
    </row>
    <row r="263" spans="1:9" ht="15.75" customHeight="1">
      <c r="A263" s="78" t="s">
        <v>651</v>
      </c>
      <c r="B263" s="78" t="s">
        <v>189</v>
      </c>
      <c r="C263" s="82" t="s">
        <v>582</v>
      </c>
      <c r="D263" s="87" t="s">
        <v>190</v>
      </c>
      <c r="E263" s="96">
        <v>46022</v>
      </c>
      <c r="F263" s="82"/>
      <c r="G263" s="72" t="s">
        <v>11</v>
      </c>
      <c r="H263" s="68">
        <v>0</v>
      </c>
      <c r="I263" s="68">
        <v>0</v>
      </c>
    </row>
    <row r="264" spans="1:9" ht="15.75" customHeight="1">
      <c r="A264" s="78"/>
      <c r="B264" s="78"/>
      <c r="C264" s="83"/>
      <c r="D264" s="92"/>
      <c r="E264" s="97"/>
      <c r="F264" s="83"/>
      <c r="G264" s="72" t="s">
        <v>12</v>
      </c>
      <c r="H264" s="68">
        <v>0</v>
      </c>
      <c r="I264" s="68">
        <v>0</v>
      </c>
    </row>
    <row r="265" spans="1:9" ht="15.75" customHeight="1">
      <c r="A265" s="78"/>
      <c r="B265" s="78"/>
      <c r="C265" s="83"/>
      <c r="D265" s="92"/>
      <c r="E265" s="97"/>
      <c r="F265" s="83"/>
      <c r="G265" s="72" t="s">
        <v>13</v>
      </c>
      <c r="H265" s="68">
        <v>0</v>
      </c>
      <c r="I265" s="68">
        <v>0</v>
      </c>
    </row>
    <row r="266" spans="1:9" ht="15.75" customHeight="1">
      <c r="A266" s="78"/>
      <c r="B266" s="78"/>
      <c r="C266" s="83"/>
      <c r="D266" s="92"/>
      <c r="E266" s="97"/>
      <c r="F266" s="83"/>
      <c r="G266" s="72" t="s">
        <v>14</v>
      </c>
      <c r="H266" s="68">
        <v>0</v>
      </c>
      <c r="I266" s="68">
        <v>0</v>
      </c>
    </row>
    <row r="267" spans="1:9" ht="15.75" customHeight="1">
      <c r="A267" s="78"/>
      <c r="B267" s="78"/>
      <c r="C267" s="84"/>
      <c r="D267" s="88"/>
      <c r="E267" s="98"/>
      <c r="F267" s="84"/>
      <c r="G267" s="72" t="s">
        <v>15</v>
      </c>
      <c r="H267" s="68">
        <v>0</v>
      </c>
      <c r="I267" s="68">
        <v>0</v>
      </c>
    </row>
    <row r="268" spans="1:9" ht="15.75" customHeight="1">
      <c r="A268" s="82"/>
      <c r="B268" s="87" t="s">
        <v>535</v>
      </c>
      <c r="C268" s="82" t="s">
        <v>584</v>
      </c>
      <c r="D268" s="87" t="s">
        <v>190</v>
      </c>
      <c r="E268" s="82" t="s">
        <v>442</v>
      </c>
      <c r="F268" s="82" t="s">
        <v>751</v>
      </c>
      <c r="G268" s="82" t="s">
        <v>24</v>
      </c>
      <c r="H268" s="86" t="s">
        <v>24</v>
      </c>
      <c r="I268" s="86" t="s">
        <v>24</v>
      </c>
    </row>
    <row r="269" spans="1:9" ht="113.25" customHeight="1">
      <c r="A269" s="84"/>
      <c r="B269" s="88"/>
      <c r="C269" s="84"/>
      <c r="D269" s="88"/>
      <c r="E269" s="84"/>
      <c r="F269" s="84"/>
      <c r="G269" s="85"/>
      <c r="H269" s="86"/>
      <c r="I269" s="86"/>
    </row>
    <row r="270" spans="1:9" ht="15.75" customHeight="1">
      <c r="A270" s="78" t="s">
        <v>652</v>
      </c>
      <c r="B270" s="78" t="s">
        <v>194</v>
      </c>
      <c r="C270" s="79" t="s">
        <v>582</v>
      </c>
      <c r="D270" s="89" t="s">
        <v>190</v>
      </c>
      <c r="E270" s="81">
        <v>46022</v>
      </c>
      <c r="F270" s="82"/>
      <c r="G270" s="72" t="s">
        <v>11</v>
      </c>
      <c r="H270" s="68">
        <v>0</v>
      </c>
      <c r="I270" s="68">
        <v>0</v>
      </c>
    </row>
    <row r="271" spans="1:9" ht="15.75" customHeight="1">
      <c r="A271" s="78"/>
      <c r="B271" s="78"/>
      <c r="C271" s="79"/>
      <c r="D271" s="89"/>
      <c r="E271" s="81"/>
      <c r="F271" s="83"/>
      <c r="G271" s="72" t="s">
        <v>12</v>
      </c>
      <c r="H271" s="68">
        <v>0</v>
      </c>
      <c r="I271" s="68">
        <v>0</v>
      </c>
    </row>
    <row r="272" spans="1:9" ht="15.75" customHeight="1">
      <c r="A272" s="78"/>
      <c r="B272" s="78"/>
      <c r="C272" s="79"/>
      <c r="D272" s="89"/>
      <c r="E272" s="81"/>
      <c r="F272" s="83"/>
      <c r="G272" s="72" t="s">
        <v>13</v>
      </c>
      <c r="H272" s="68">
        <v>0</v>
      </c>
      <c r="I272" s="68">
        <v>0</v>
      </c>
    </row>
    <row r="273" spans="1:9" ht="15.75" customHeight="1">
      <c r="A273" s="78"/>
      <c r="B273" s="78"/>
      <c r="C273" s="79"/>
      <c r="D273" s="89"/>
      <c r="E273" s="81"/>
      <c r="F273" s="83"/>
      <c r="G273" s="72" t="s">
        <v>14</v>
      </c>
      <c r="H273" s="68">
        <v>0</v>
      </c>
      <c r="I273" s="68">
        <v>0</v>
      </c>
    </row>
    <row r="274" spans="1:9" ht="15.75" customHeight="1">
      <c r="A274" s="78"/>
      <c r="B274" s="78"/>
      <c r="C274" s="79"/>
      <c r="D274" s="89"/>
      <c r="E274" s="81"/>
      <c r="F274" s="84"/>
      <c r="G274" s="72" t="s">
        <v>15</v>
      </c>
      <c r="H274" s="68">
        <v>0</v>
      </c>
      <c r="I274" s="68">
        <v>0</v>
      </c>
    </row>
    <row r="275" spans="1:9" ht="15.75" customHeight="1">
      <c r="A275" s="82"/>
      <c r="B275" s="87" t="s">
        <v>536</v>
      </c>
      <c r="C275" s="82" t="s">
        <v>584</v>
      </c>
      <c r="D275" s="89" t="s">
        <v>198</v>
      </c>
      <c r="E275" s="79" t="s">
        <v>442</v>
      </c>
      <c r="F275" s="82" t="s">
        <v>752</v>
      </c>
      <c r="G275" s="82" t="s">
        <v>24</v>
      </c>
      <c r="H275" s="86" t="s">
        <v>24</v>
      </c>
      <c r="I275" s="86" t="s">
        <v>24</v>
      </c>
    </row>
    <row r="276" spans="1:9" ht="27" customHeight="1">
      <c r="A276" s="84"/>
      <c r="B276" s="88"/>
      <c r="C276" s="84"/>
      <c r="D276" s="89"/>
      <c r="E276" s="79"/>
      <c r="F276" s="84"/>
      <c r="G276" s="85"/>
      <c r="H276" s="86"/>
      <c r="I276" s="86"/>
    </row>
    <row r="277" spans="1:9" ht="15.75" customHeight="1">
      <c r="A277" s="78" t="s">
        <v>653</v>
      </c>
      <c r="B277" s="78" t="s">
        <v>199</v>
      </c>
      <c r="C277" s="79" t="s">
        <v>582</v>
      </c>
      <c r="D277" s="89" t="s">
        <v>200</v>
      </c>
      <c r="E277" s="81">
        <v>46022</v>
      </c>
      <c r="F277" s="82"/>
      <c r="G277" s="72" t="s">
        <v>11</v>
      </c>
      <c r="H277" s="68">
        <v>0</v>
      </c>
      <c r="I277" s="68">
        <v>0</v>
      </c>
    </row>
    <row r="278" spans="1:9" ht="15.75" customHeight="1">
      <c r="A278" s="78"/>
      <c r="B278" s="78"/>
      <c r="C278" s="79"/>
      <c r="D278" s="89"/>
      <c r="E278" s="81"/>
      <c r="F278" s="83"/>
      <c r="G278" s="72" t="s">
        <v>12</v>
      </c>
      <c r="H278" s="68">
        <v>0</v>
      </c>
      <c r="I278" s="68">
        <v>0</v>
      </c>
    </row>
    <row r="279" spans="1:9" ht="15.75" customHeight="1">
      <c r="A279" s="78"/>
      <c r="B279" s="78"/>
      <c r="C279" s="79"/>
      <c r="D279" s="89"/>
      <c r="E279" s="81"/>
      <c r="F279" s="83"/>
      <c r="G279" s="72" t="s">
        <v>13</v>
      </c>
      <c r="H279" s="68">
        <v>0</v>
      </c>
      <c r="I279" s="68">
        <v>0</v>
      </c>
    </row>
    <row r="280" spans="1:9" ht="15.75" customHeight="1">
      <c r="A280" s="78"/>
      <c r="B280" s="78"/>
      <c r="C280" s="79"/>
      <c r="D280" s="89"/>
      <c r="E280" s="81"/>
      <c r="F280" s="83"/>
      <c r="G280" s="72" t="s">
        <v>14</v>
      </c>
      <c r="H280" s="68">
        <v>0</v>
      </c>
      <c r="I280" s="68">
        <v>0</v>
      </c>
    </row>
    <row r="281" spans="1:9" ht="15.75" customHeight="1">
      <c r="A281" s="78"/>
      <c r="B281" s="78"/>
      <c r="C281" s="79"/>
      <c r="D281" s="89"/>
      <c r="E281" s="81"/>
      <c r="F281" s="84"/>
      <c r="G281" s="72" t="s">
        <v>15</v>
      </c>
      <c r="H281" s="68">
        <v>0</v>
      </c>
      <c r="I281" s="68">
        <v>0</v>
      </c>
    </row>
    <row r="282" spans="1:9" ht="19.5" customHeight="1">
      <c r="A282" s="82"/>
      <c r="B282" s="87" t="s">
        <v>537</v>
      </c>
      <c r="C282" s="82" t="s">
        <v>584</v>
      </c>
      <c r="D282" s="89" t="s">
        <v>200</v>
      </c>
      <c r="E282" s="79" t="s">
        <v>442</v>
      </c>
      <c r="F282" s="82" t="s">
        <v>753</v>
      </c>
      <c r="G282" s="82" t="s">
        <v>24</v>
      </c>
      <c r="H282" s="86" t="s">
        <v>24</v>
      </c>
      <c r="I282" s="86" t="s">
        <v>24</v>
      </c>
    </row>
    <row r="283" spans="1:9" ht="27.75" customHeight="1">
      <c r="A283" s="84"/>
      <c r="B283" s="88"/>
      <c r="C283" s="84"/>
      <c r="D283" s="89"/>
      <c r="E283" s="79"/>
      <c r="F283" s="84"/>
      <c r="G283" s="85"/>
      <c r="H283" s="86"/>
      <c r="I283" s="86"/>
    </row>
    <row r="284" spans="1:9" ht="15.75" customHeight="1">
      <c r="A284" s="78" t="s">
        <v>654</v>
      </c>
      <c r="B284" s="78" t="s">
        <v>204</v>
      </c>
      <c r="C284" s="79" t="s">
        <v>582</v>
      </c>
      <c r="D284" s="89" t="s">
        <v>205</v>
      </c>
      <c r="E284" s="81">
        <v>46022</v>
      </c>
      <c r="F284" s="82"/>
      <c r="G284" s="72" t="s">
        <v>11</v>
      </c>
      <c r="H284" s="68">
        <v>0</v>
      </c>
      <c r="I284" s="68">
        <v>0</v>
      </c>
    </row>
    <row r="285" spans="1:9" ht="15.75" customHeight="1">
      <c r="A285" s="78"/>
      <c r="B285" s="78"/>
      <c r="C285" s="79"/>
      <c r="D285" s="89"/>
      <c r="E285" s="81"/>
      <c r="F285" s="83"/>
      <c r="G285" s="72" t="s">
        <v>12</v>
      </c>
      <c r="H285" s="68">
        <v>0</v>
      </c>
      <c r="I285" s="68">
        <v>0</v>
      </c>
    </row>
    <row r="286" spans="1:9" ht="15.75" customHeight="1">
      <c r="A286" s="78"/>
      <c r="B286" s="78"/>
      <c r="C286" s="79"/>
      <c r="D286" s="89"/>
      <c r="E286" s="81"/>
      <c r="F286" s="83"/>
      <c r="G286" s="72" t="s">
        <v>13</v>
      </c>
      <c r="H286" s="68">
        <v>0</v>
      </c>
      <c r="I286" s="68">
        <v>0</v>
      </c>
    </row>
    <row r="287" spans="1:9" ht="15.75" customHeight="1">
      <c r="A287" s="78"/>
      <c r="B287" s="78"/>
      <c r="C287" s="79"/>
      <c r="D287" s="89"/>
      <c r="E287" s="81"/>
      <c r="F287" s="83"/>
      <c r="G287" s="72" t="s">
        <v>14</v>
      </c>
      <c r="H287" s="68">
        <v>0</v>
      </c>
      <c r="I287" s="68">
        <v>0</v>
      </c>
    </row>
    <row r="288" spans="1:9" ht="15.75" customHeight="1">
      <c r="A288" s="78"/>
      <c r="B288" s="78"/>
      <c r="C288" s="79"/>
      <c r="D288" s="89"/>
      <c r="E288" s="81"/>
      <c r="F288" s="84"/>
      <c r="G288" s="72" t="s">
        <v>15</v>
      </c>
      <c r="H288" s="68">
        <v>0</v>
      </c>
      <c r="I288" s="68">
        <v>0</v>
      </c>
    </row>
    <row r="289" spans="1:9" ht="15.75" customHeight="1">
      <c r="A289" s="82"/>
      <c r="B289" s="87" t="s">
        <v>538</v>
      </c>
      <c r="C289" s="82" t="s">
        <v>584</v>
      </c>
      <c r="D289" s="89" t="s">
        <v>205</v>
      </c>
      <c r="E289" s="79" t="s">
        <v>49</v>
      </c>
      <c r="F289" s="82" t="s">
        <v>728</v>
      </c>
      <c r="G289" s="82" t="s">
        <v>24</v>
      </c>
      <c r="H289" s="86" t="s">
        <v>24</v>
      </c>
      <c r="I289" s="86" t="s">
        <v>24</v>
      </c>
    </row>
    <row r="290" spans="1:9" ht="257.25" customHeight="1">
      <c r="A290" s="84"/>
      <c r="B290" s="88"/>
      <c r="C290" s="84"/>
      <c r="D290" s="89"/>
      <c r="E290" s="79"/>
      <c r="F290" s="84"/>
      <c r="G290" s="85"/>
      <c r="H290" s="86"/>
      <c r="I290" s="86"/>
    </row>
    <row r="291" spans="1:9" ht="15.75" customHeight="1">
      <c r="A291" s="78" t="s">
        <v>655</v>
      </c>
      <c r="B291" s="78" t="s">
        <v>209</v>
      </c>
      <c r="C291" s="79" t="s">
        <v>582</v>
      </c>
      <c r="D291" s="89" t="s">
        <v>205</v>
      </c>
      <c r="E291" s="81">
        <v>46022</v>
      </c>
      <c r="F291" s="82"/>
      <c r="G291" s="72" t="s">
        <v>11</v>
      </c>
      <c r="H291" s="68">
        <v>0</v>
      </c>
      <c r="I291" s="68">
        <v>0</v>
      </c>
    </row>
    <row r="292" spans="1:9" ht="15.75" customHeight="1">
      <c r="A292" s="78"/>
      <c r="B292" s="78"/>
      <c r="C292" s="79"/>
      <c r="D292" s="89"/>
      <c r="E292" s="81"/>
      <c r="F292" s="83"/>
      <c r="G292" s="72" t="s">
        <v>12</v>
      </c>
      <c r="H292" s="68">
        <v>0</v>
      </c>
      <c r="I292" s="68">
        <v>0</v>
      </c>
    </row>
    <row r="293" spans="1:9" ht="15.75" customHeight="1">
      <c r="A293" s="78"/>
      <c r="B293" s="78"/>
      <c r="C293" s="79"/>
      <c r="D293" s="89"/>
      <c r="E293" s="81"/>
      <c r="F293" s="83"/>
      <c r="G293" s="72" t="s">
        <v>13</v>
      </c>
      <c r="H293" s="68">
        <v>0</v>
      </c>
      <c r="I293" s="68">
        <v>0</v>
      </c>
    </row>
    <row r="294" spans="1:9" ht="15.75" customHeight="1">
      <c r="A294" s="78"/>
      <c r="B294" s="78"/>
      <c r="C294" s="79"/>
      <c r="D294" s="89"/>
      <c r="E294" s="81"/>
      <c r="F294" s="83"/>
      <c r="G294" s="72" t="s">
        <v>14</v>
      </c>
      <c r="H294" s="68">
        <v>0</v>
      </c>
      <c r="I294" s="68">
        <v>0</v>
      </c>
    </row>
    <row r="295" spans="1:9" ht="15.75" customHeight="1">
      <c r="A295" s="78"/>
      <c r="B295" s="78"/>
      <c r="C295" s="79"/>
      <c r="D295" s="89"/>
      <c r="E295" s="81"/>
      <c r="F295" s="84"/>
      <c r="G295" s="72" t="s">
        <v>15</v>
      </c>
      <c r="H295" s="68">
        <v>0</v>
      </c>
      <c r="I295" s="68">
        <v>0</v>
      </c>
    </row>
    <row r="296" spans="1:9" ht="15.75" customHeight="1">
      <c r="A296" s="82"/>
      <c r="B296" s="87" t="s">
        <v>539</v>
      </c>
      <c r="C296" s="82" t="s">
        <v>582</v>
      </c>
      <c r="D296" s="89" t="s">
        <v>205</v>
      </c>
      <c r="E296" s="81">
        <v>46022</v>
      </c>
      <c r="F296" s="82"/>
      <c r="G296" s="82" t="s">
        <v>24</v>
      </c>
      <c r="H296" s="86" t="s">
        <v>24</v>
      </c>
      <c r="I296" s="86" t="s">
        <v>24</v>
      </c>
    </row>
    <row r="297" spans="1:9" ht="39" customHeight="1">
      <c r="A297" s="84"/>
      <c r="B297" s="88"/>
      <c r="C297" s="84"/>
      <c r="D297" s="89"/>
      <c r="E297" s="81"/>
      <c r="F297" s="84"/>
      <c r="G297" s="85"/>
      <c r="H297" s="86"/>
      <c r="I297" s="86"/>
    </row>
    <row r="298" spans="1:9" ht="15.75" customHeight="1">
      <c r="A298" s="78" t="s">
        <v>656</v>
      </c>
      <c r="B298" s="78" t="s">
        <v>211</v>
      </c>
      <c r="C298" s="79" t="s">
        <v>582</v>
      </c>
      <c r="D298" s="89" t="s">
        <v>205</v>
      </c>
      <c r="E298" s="81">
        <v>46022</v>
      </c>
      <c r="F298" s="82"/>
      <c r="G298" s="72" t="s">
        <v>11</v>
      </c>
      <c r="H298" s="68">
        <v>0</v>
      </c>
      <c r="I298" s="68">
        <v>0</v>
      </c>
    </row>
    <row r="299" spans="1:9" ht="15.75" customHeight="1">
      <c r="A299" s="78"/>
      <c r="B299" s="78"/>
      <c r="C299" s="79"/>
      <c r="D299" s="89"/>
      <c r="E299" s="81"/>
      <c r="F299" s="83"/>
      <c r="G299" s="72" t="s">
        <v>12</v>
      </c>
      <c r="H299" s="68">
        <v>0</v>
      </c>
      <c r="I299" s="68">
        <v>0</v>
      </c>
    </row>
    <row r="300" spans="1:9" ht="15.75" customHeight="1">
      <c r="A300" s="78"/>
      <c r="B300" s="78"/>
      <c r="C300" s="79"/>
      <c r="D300" s="89"/>
      <c r="E300" s="81"/>
      <c r="F300" s="83"/>
      <c r="G300" s="72" t="s">
        <v>13</v>
      </c>
      <c r="H300" s="68">
        <v>0</v>
      </c>
      <c r="I300" s="68">
        <v>0</v>
      </c>
    </row>
    <row r="301" spans="1:9" ht="15.75" customHeight="1">
      <c r="A301" s="78"/>
      <c r="B301" s="78"/>
      <c r="C301" s="79"/>
      <c r="D301" s="89"/>
      <c r="E301" s="81"/>
      <c r="F301" s="83"/>
      <c r="G301" s="72" t="s">
        <v>14</v>
      </c>
      <c r="H301" s="68">
        <v>0</v>
      </c>
      <c r="I301" s="68">
        <v>0</v>
      </c>
    </row>
    <row r="302" spans="1:9" ht="19.5" customHeight="1">
      <c r="A302" s="78"/>
      <c r="B302" s="78"/>
      <c r="C302" s="79"/>
      <c r="D302" s="89"/>
      <c r="E302" s="81"/>
      <c r="F302" s="84"/>
      <c r="G302" s="72" t="s">
        <v>15</v>
      </c>
      <c r="H302" s="68">
        <v>0</v>
      </c>
      <c r="I302" s="68">
        <v>0</v>
      </c>
    </row>
    <row r="303" spans="1:9" ht="15.75" customHeight="1">
      <c r="A303" s="82"/>
      <c r="B303" s="87" t="s">
        <v>540</v>
      </c>
      <c r="C303" s="82" t="s">
        <v>582</v>
      </c>
      <c r="D303" s="89" t="s">
        <v>205</v>
      </c>
      <c r="E303" s="81">
        <v>46022</v>
      </c>
      <c r="F303" s="82"/>
      <c r="G303" s="82" t="s">
        <v>24</v>
      </c>
      <c r="H303" s="86" t="s">
        <v>24</v>
      </c>
      <c r="I303" s="86" t="s">
        <v>24</v>
      </c>
    </row>
    <row r="304" spans="1:9" ht="42.75" customHeight="1">
      <c r="A304" s="84"/>
      <c r="B304" s="88"/>
      <c r="C304" s="84"/>
      <c r="D304" s="89"/>
      <c r="E304" s="81"/>
      <c r="F304" s="84"/>
      <c r="G304" s="85"/>
      <c r="H304" s="86"/>
      <c r="I304" s="86"/>
    </row>
    <row r="305" spans="1:9" ht="15.75" customHeight="1">
      <c r="A305" s="113" t="s">
        <v>657</v>
      </c>
      <c r="B305" s="113" t="s">
        <v>213</v>
      </c>
      <c r="C305" s="82" t="s">
        <v>497</v>
      </c>
      <c r="D305" s="87" t="s">
        <v>214</v>
      </c>
      <c r="E305" s="96">
        <v>46022</v>
      </c>
      <c r="F305" s="82" t="s">
        <v>497</v>
      </c>
      <c r="G305" s="72" t="s">
        <v>11</v>
      </c>
      <c r="H305" s="13">
        <f>SUM(H306:H309)</f>
        <v>638057.69999999995</v>
      </c>
      <c r="I305" s="13">
        <f>SUM(I306:I309)</f>
        <v>500341.20000000007</v>
      </c>
    </row>
    <row r="306" spans="1:9" ht="15.75" customHeight="1">
      <c r="A306" s="114"/>
      <c r="B306" s="114"/>
      <c r="C306" s="83"/>
      <c r="D306" s="92"/>
      <c r="E306" s="97"/>
      <c r="F306" s="83"/>
      <c r="G306" s="72" t="s">
        <v>12</v>
      </c>
      <c r="H306" s="68">
        <f t="shared" ref="H306:I306" si="3">H311+H318+H327</f>
        <v>0</v>
      </c>
      <c r="I306" s="68">
        <f t="shared" si="3"/>
        <v>0</v>
      </c>
    </row>
    <row r="307" spans="1:9" ht="15.75" customHeight="1">
      <c r="A307" s="114"/>
      <c r="B307" s="114"/>
      <c r="C307" s="83"/>
      <c r="D307" s="92"/>
      <c r="E307" s="97"/>
      <c r="F307" s="83"/>
      <c r="G307" s="72" t="s">
        <v>13</v>
      </c>
      <c r="H307" s="68">
        <f>H312+H319+H328</f>
        <v>120732.70000000001</v>
      </c>
      <c r="I307" s="68">
        <f>I312+I319+I328</f>
        <v>88124.7</v>
      </c>
    </row>
    <row r="308" spans="1:9" ht="15.75" customHeight="1">
      <c r="A308" s="114"/>
      <c r="B308" s="114"/>
      <c r="C308" s="83"/>
      <c r="D308" s="92"/>
      <c r="E308" s="97"/>
      <c r="F308" s="83"/>
      <c r="G308" s="72" t="s">
        <v>14</v>
      </c>
      <c r="H308" s="68">
        <f>H313+H320+H329</f>
        <v>517325</v>
      </c>
      <c r="I308" s="68">
        <f>I313+I320+I329</f>
        <v>412216.50000000006</v>
      </c>
    </row>
    <row r="309" spans="1:9" ht="16.5" customHeight="1">
      <c r="A309" s="115"/>
      <c r="B309" s="115"/>
      <c r="C309" s="84"/>
      <c r="D309" s="88"/>
      <c r="E309" s="98"/>
      <c r="F309" s="84"/>
      <c r="G309" s="72" t="s">
        <v>15</v>
      </c>
      <c r="H309" s="68">
        <v>0</v>
      </c>
      <c r="I309" s="68">
        <v>0</v>
      </c>
    </row>
    <row r="310" spans="1:9" ht="15.75" customHeight="1">
      <c r="A310" s="78" t="s">
        <v>658</v>
      </c>
      <c r="B310" s="78" t="s">
        <v>215</v>
      </c>
      <c r="C310" s="79" t="s">
        <v>582</v>
      </c>
      <c r="D310" s="89" t="s">
        <v>173</v>
      </c>
      <c r="E310" s="81">
        <v>46022</v>
      </c>
      <c r="F310" s="82"/>
      <c r="G310" s="72" t="s">
        <v>11</v>
      </c>
      <c r="H310" s="13">
        <f>SUM(H311:H314)</f>
        <v>337729.8</v>
      </c>
      <c r="I310" s="13">
        <f>SUM(I311:I314)</f>
        <v>267392.7</v>
      </c>
    </row>
    <row r="311" spans="1:9" ht="15.75" customHeight="1">
      <c r="A311" s="78"/>
      <c r="B311" s="78"/>
      <c r="C311" s="79"/>
      <c r="D311" s="89"/>
      <c r="E311" s="81"/>
      <c r="F311" s="83"/>
      <c r="G311" s="72" t="s">
        <v>12</v>
      </c>
      <c r="H311" s="68">
        <v>0</v>
      </c>
      <c r="I311" s="68">
        <v>0</v>
      </c>
    </row>
    <row r="312" spans="1:9" ht="15.75" customHeight="1">
      <c r="A312" s="78"/>
      <c r="B312" s="78"/>
      <c r="C312" s="79"/>
      <c r="D312" s="89"/>
      <c r="E312" s="81"/>
      <c r="F312" s="83"/>
      <c r="G312" s="72" t="s">
        <v>13</v>
      </c>
      <c r="H312" s="68">
        <v>850</v>
      </c>
      <c r="I312" s="68">
        <v>0</v>
      </c>
    </row>
    <row r="313" spans="1:9" ht="15.75" customHeight="1">
      <c r="A313" s="78"/>
      <c r="B313" s="78"/>
      <c r="C313" s="79"/>
      <c r="D313" s="89"/>
      <c r="E313" s="81"/>
      <c r="F313" s="83"/>
      <c r="G313" s="72" t="s">
        <v>14</v>
      </c>
      <c r="H313" s="68">
        <v>336879.8</v>
      </c>
      <c r="I313" s="68">
        <v>267392.7</v>
      </c>
    </row>
    <row r="314" spans="1:9" ht="15.75" customHeight="1">
      <c r="A314" s="78"/>
      <c r="B314" s="78"/>
      <c r="C314" s="79"/>
      <c r="D314" s="89"/>
      <c r="E314" s="81"/>
      <c r="F314" s="84"/>
      <c r="G314" s="72" t="s">
        <v>15</v>
      </c>
      <c r="H314" s="68">
        <v>0</v>
      </c>
      <c r="I314" s="68">
        <v>0</v>
      </c>
    </row>
    <row r="315" spans="1:9" ht="15.75" customHeight="1">
      <c r="A315" s="82"/>
      <c r="B315" s="87" t="s">
        <v>541</v>
      </c>
      <c r="C315" s="82" t="s">
        <v>582</v>
      </c>
      <c r="D315" s="89" t="s">
        <v>173</v>
      </c>
      <c r="E315" s="81">
        <v>46022</v>
      </c>
      <c r="F315" s="82"/>
      <c r="G315" s="82" t="s">
        <v>24</v>
      </c>
      <c r="H315" s="86" t="s">
        <v>24</v>
      </c>
      <c r="I315" s="86" t="s">
        <v>24</v>
      </c>
    </row>
    <row r="316" spans="1:9" ht="56.25" customHeight="1">
      <c r="A316" s="84"/>
      <c r="B316" s="88"/>
      <c r="C316" s="84"/>
      <c r="D316" s="89"/>
      <c r="E316" s="81"/>
      <c r="F316" s="84"/>
      <c r="G316" s="85"/>
      <c r="H316" s="86"/>
      <c r="I316" s="86"/>
    </row>
    <row r="317" spans="1:9" ht="15.75" customHeight="1">
      <c r="A317" s="78" t="s">
        <v>659</v>
      </c>
      <c r="B317" s="78" t="s">
        <v>219</v>
      </c>
      <c r="C317" s="79" t="s">
        <v>582</v>
      </c>
      <c r="D317" s="89" t="s">
        <v>220</v>
      </c>
      <c r="E317" s="81">
        <v>46022</v>
      </c>
      <c r="F317" s="82"/>
      <c r="G317" s="72" t="s">
        <v>11</v>
      </c>
      <c r="H317" s="13">
        <f>SUM(H318:H321)</f>
        <v>291945.7</v>
      </c>
      <c r="I317" s="13">
        <f>SUM(I318:I321)</f>
        <v>227391.1</v>
      </c>
    </row>
    <row r="318" spans="1:9" ht="15.75" customHeight="1">
      <c r="A318" s="78"/>
      <c r="B318" s="78"/>
      <c r="C318" s="79"/>
      <c r="D318" s="89"/>
      <c r="E318" s="81"/>
      <c r="F318" s="83"/>
      <c r="G318" s="72" t="s">
        <v>12</v>
      </c>
      <c r="H318" s="68">
        <v>0</v>
      </c>
      <c r="I318" s="68">
        <v>0</v>
      </c>
    </row>
    <row r="319" spans="1:9" ht="15.75" customHeight="1">
      <c r="A319" s="78"/>
      <c r="B319" s="78"/>
      <c r="C319" s="79"/>
      <c r="D319" s="89"/>
      <c r="E319" s="81"/>
      <c r="F319" s="83"/>
      <c r="G319" s="72" t="s">
        <v>13</v>
      </c>
      <c r="H319" s="68">
        <v>115691.6</v>
      </c>
      <c r="I319" s="68">
        <f>86208.1-862.1</f>
        <v>85346</v>
      </c>
    </row>
    <row r="320" spans="1:9" ht="15.75" customHeight="1">
      <c r="A320" s="78"/>
      <c r="B320" s="78"/>
      <c r="C320" s="79"/>
      <c r="D320" s="89"/>
      <c r="E320" s="81"/>
      <c r="F320" s="83"/>
      <c r="G320" s="72" t="s">
        <v>14</v>
      </c>
      <c r="H320" s="68">
        <f>175042.6+1211.5</f>
        <v>176254.1</v>
      </c>
      <c r="I320" s="68">
        <f>141183+862.1</f>
        <v>142045.1</v>
      </c>
    </row>
    <row r="321" spans="1:9" ht="52.5" customHeight="1">
      <c r="A321" s="78"/>
      <c r="B321" s="78"/>
      <c r="C321" s="79"/>
      <c r="D321" s="89"/>
      <c r="E321" s="81"/>
      <c r="F321" s="84"/>
      <c r="G321" s="72" t="s">
        <v>15</v>
      </c>
      <c r="H321" s="68">
        <v>0</v>
      </c>
      <c r="I321" s="68">
        <v>0</v>
      </c>
    </row>
    <row r="322" spans="1:9" ht="15.75" customHeight="1">
      <c r="A322" s="82"/>
      <c r="B322" s="87" t="s">
        <v>542</v>
      </c>
      <c r="C322" s="82" t="s">
        <v>582</v>
      </c>
      <c r="D322" s="89" t="s">
        <v>220</v>
      </c>
      <c r="E322" s="81">
        <v>46022</v>
      </c>
      <c r="F322" s="82"/>
      <c r="G322" s="82" t="s">
        <v>24</v>
      </c>
      <c r="H322" s="86" t="s">
        <v>24</v>
      </c>
      <c r="I322" s="86" t="s">
        <v>24</v>
      </c>
    </row>
    <row r="323" spans="1:9" ht="49.5" customHeight="1">
      <c r="A323" s="84"/>
      <c r="B323" s="88"/>
      <c r="C323" s="84"/>
      <c r="D323" s="89"/>
      <c r="E323" s="81"/>
      <c r="F323" s="84"/>
      <c r="G323" s="85"/>
      <c r="H323" s="86"/>
      <c r="I323" s="86"/>
    </row>
    <row r="324" spans="1:9" ht="33" customHeight="1">
      <c r="A324" s="82"/>
      <c r="B324" s="87" t="s">
        <v>543</v>
      </c>
      <c r="C324" s="82" t="s">
        <v>584</v>
      </c>
      <c r="D324" s="87" t="s">
        <v>220</v>
      </c>
      <c r="E324" s="82" t="s">
        <v>225</v>
      </c>
      <c r="F324" s="82" t="s">
        <v>745</v>
      </c>
      <c r="G324" s="82" t="s">
        <v>24</v>
      </c>
      <c r="H324" s="111" t="s">
        <v>24</v>
      </c>
      <c r="I324" s="111" t="s">
        <v>24</v>
      </c>
    </row>
    <row r="325" spans="1:9" ht="366.75" customHeight="1">
      <c r="A325" s="84"/>
      <c r="B325" s="88"/>
      <c r="C325" s="84"/>
      <c r="D325" s="88"/>
      <c r="E325" s="84"/>
      <c r="F325" s="84"/>
      <c r="G325" s="85"/>
      <c r="H325" s="112"/>
      <c r="I325" s="112"/>
    </row>
    <row r="326" spans="1:9" ht="15.75" customHeight="1">
      <c r="A326" s="78" t="s">
        <v>660</v>
      </c>
      <c r="B326" s="78" t="s">
        <v>226</v>
      </c>
      <c r="C326" s="79" t="s">
        <v>582</v>
      </c>
      <c r="D326" s="89" t="s">
        <v>227</v>
      </c>
      <c r="E326" s="81">
        <v>46022</v>
      </c>
      <c r="F326" s="82"/>
      <c r="G326" s="72" t="s">
        <v>11</v>
      </c>
      <c r="H326" s="13">
        <f>SUM(H327:H330)</f>
        <v>8382.2000000000007</v>
      </c>
      <c r="I326" s="13">
        <f>SUM(I327:I330)</f>
        <v>5557.4</v>
      </c>
    </row>
    <row r="327" spans="1:9" ht="15.75" customHeight="1">
      <c r="A327" s="78"/>
      <c r="B327" s="78"/>
      <c r="C327" s="79"/>
      <c r="D327" s="89"/>
      <c r="E327" s="81"/>
      <c r="F327" s="83"/>
      <c r="G327" s="72" t="s">
        <v>12</v>
      </c>
      <c r="H327" s="68">
        <v>0</v>
      </c>
      <c r="I327" s="68">
        <v>0</v>
      </c>
    </row>
    <row r="328" spans="1:9" ht="15.75" customHeight="1">
      <c r="A328" s="78"/>
      <c r="B328" s="78"/>
      <c r="C328" s="79"/>
      <c r="D328" s="89"/>
      <c r="E328" s="81"/>
      <c r="F328" s="83"/>
      <c r="G328" s="72" t="s">
        <v>13</v>
      </c>
      <c r="H328" s="68">
        <v>4191.1000000000004</v>
      </c>
      <c r="I328" s="68">
        <v>2778.7</v>
      </c>
    </row>
    <row r="329" spans="1:9" ht="15.75" customHeight="1">
      <c r="A329" s="78"/>
      <c r="B329" s="78"/>
      <c r="C329" s="79"/>
      <c r="D329" s="89"/>
      <c r="E329" s="81"/>
      <c r="F329" s="83"/>
      <c r="G329" s="72" t="s">
        <v>14</v>
      </c>
      <c r="H329" s="68">
        <f>H328</f>
        <v>4191.1000000000004</v>
      </c>
      <c r="I329" s="68">
        <v>2778.7</v>
      </c>
    </row>
    <row r="330" spans="1:9" ht="15.75" customHeight="1">
      <c r="A330" s="78"/>
      <c r="B330" s="78"/>
      <c r="C330" s="79"/>
      <c r="D330" s="89"/>
      <c r="E330" s="81"/>
      <c r="F330" s="84"/>
      <c r="G330" s="72" t="s">
        <v>15</v>
      </c>
      <c r="H330" s="68">
        <v>0</v>
      </c>
      <c r="I330" s="68">
        <v>0</v>
      </c>
    </row>
    <row r="331" spans="1:9" ht="15.75" customHeight="1">
      <c r="A331" s="82"/>
      <c r="B331" s="87" t="s">
        <v>544</v>
      </c>
      <c r="C331" s="82" t="s">
        <v>582</v>
      </c>
      <c r="D331" s="89" t="s">
        <v>227</v>
      </c>
      <c r="E331" s="81">
        <v>46022</v>
      </c>
      <c r="F331" s="82"/>
      <c r="G331" s="82" t="s">
        <v>24</v>
      </c>
      <c r="H331" s="86" t="s">
        <v>24</v>
      </c>
      <c r="I331" s="86" t="s">
        <v>24</v>
      </c>
    </row>
    <row r="332" spans="1:9" ht="65.25" customHeight="1">
      <c r="A332" s="84"/>
      <c r="B332" s="88"/>
      <c r="C332" s="84"/>
      <c r="D332" s="89"/>
      <c r="E332" s="81"/>
      <c r="F332" s="84"/>
      <c r="G332" s="85"/>
      <c r="H332" s="86"/>
      <c r="I332" s="86"/>
    </row>
    <row r="333" spans="1:9" ht="15.75" customHeight="1">
      <c r="A333" s="78" t="s">
        <v>661</v>
      </c>
      <c r="B333" s="78" t="s">
        <v>235</v>
      </c>
      <c r="C333" s="79" t="s">
        <v>497</v>
      </c>
      <c r="D333" s="89" t="s">
        <v>214</v>
      </c>
      <c r="E333" s="81">
        <v>46022</v>
      </c>
      <c r="F333" s="82" t="s">
        <v>497</v>
      </c>
      <c r="G333" s="72" t="s">
        <v>11</v>
      </c>
      <c r="H333" s="68">
        <v>0</v>
      </c>
      <c r="I333" s="68">
        <v>0</v>
      </c>
    </row>
    <row r="334" spans="1:9" ht="15.75" customHeight="1">
      <c r="A334" s="78"/>
      <c r="B334" s="78"/>
      <c r="C334" s="79"/>
      <c r="D334" s="89"/>
      <c r="E334" s="81"/>
      <c r="F334" s="83"/>
      <c r="G334" s="72" t="s">
        <v>12</v>
      </c>
      <c r="H334" s="68">
        <v>0</v>
      </c>
      <c r="I334" s="68">
        <v>0</v>
      </c>
    </row>
    <row r="335" spans="1:9" ht="15.75" customHeight="1">
      <c r="A335" s="78"/>
      <c r="B335" s="78"/>
      <c r="C335" s="79"/>
      <c r="D335" s="89"/>
      <c r="E335" s="81"/>
      <c r="F335" s="83"/>
      <c r="G335" s="72" t="s">
        <v>13</v>
      </c>
      <c r="H335" s="68">
        <v>0</v>
      </c>
      <c r="I335" s="68">
        <v>0</v>
      </c>
    </row>
    <row r="336" spans="1:9" ht="15.75" customHeight="1">
      <c r="A336" s="78"/>
      <c r="B336" s="78"/>
      <c r="C336" s="79"/>
      <c r="D336" s="89"/>
      <c r="E336" s="81"/>
      <c r="F336" s="83"/>
      <c r="G336" s="72" t="s">
        <v>14</v>
      </c>
      <c r="H336" s="68">
        <v>0</v>
      </c>
      <c r="I336" s="68">
        <v>0</v>
      </c>
    </row>
    <row r="337" spans="1:9" ht="15.75" customHeight="1">
      <c r="A337" s="78"/>
      <c r="B337" s="78"/>
      <c r="C337" s="79"/>
      <c r="D337" s="89"/>
      <c r="E337" s="81"/>
      <c r="F337" s="84"/>
      <c r="G337" s="72" t="s">
        <v>15</v>
      </c>
      <c r="H337" s="68">
        <v>0</v>
      </c>
      <c r="I337" s="68">
        <v>0</v>
      </c>
    </row>
    <row r="338" spans="1:9" ht="15.75" customHeight="1">
      <c r="A338" s="78" t="s">
        <v>662</v>
      </c>
      <c r="B338" s="78" t="s">
        <v>237</v>
      </c>
      <c r="C338" s="79" t="s">
        <v>582</v>
      </c>
      <c r="D338" s="89" t="s">
        <v>480</v>
      </c>
      <c r="E338" s="81">
        <v>46022</v>
      </c>
      <c r="F338" s="82"/>
      <c r="G338" s="72" t="s">
        <v>11</v>
      </c>
      <c r="H338" s="68">
        <v>0</v>
      </c>
      <c r="I338" s="68">
        <v>0</v>
      </c>
    </row>
    <row r="339" spans="1:9" ht="15.75" customHeight="1">
      <c r="A339" s="78"/>
      <c r="B339" s="78"/>
      <c r="C339" s="79"/>
      <c r="D339" s="89"/>
      <c r="E339" s="81"/>
      <c r="F339" s="83"/>
      <c r="G339" s="72" t="s">
        <v>12</v>
      </c>
      <c r="H339" s="68">
        <v>0</v>
      </c>
      <c r="I339" s="68">
        <v>0</v>
      </c>
    </row>
    <row r="340" spans="1:9" ht="15.75" customHeight="1">
      <c r="A340" s="78"/>
      <c r="B340" s="78"/>
      <c r="C340" s="79"/>
      <c r="D340" s="89"/>
      <c r="E340" s="81"/>
      <c r="F340" s="83"/>
      <c r="G340" s="72" t="s">
        <v>13</v>
      </c>
      <c r="H340" s="68">
        <v>0</v>
      </c>
      <c r="I340" s="68">
        <v>0</v>
      </c>
    </row>
    <row r="341" spans="1:9" ht="15.75" customHeight="1">
      <c r="A341" s="78"/>
      <c r="B341" s="78"/>
      <c r="C341" s="79"/>
      <c r="D341" s="89"/>
      <c r="E341" s="81"/>
      <c r="F341" s="83"/>
      <c r="G341" s="72" t="s">
        <v>14</v>
      </c>
      <c r="H341" s="68">
        <v>0</v>
      </c>
      <c r="I341" s="68">
        <v>0</v>
      </c>
    </row>
    <row r="342" spans="1:9" ht="15.75" customHeight="1">
      <c r="A342" s="78"/>
      <c r="B342" s="78"/>
      <c r="C342" s="79"/>
      <c r="D342" s="89"/>
      <c r="E342" s="81"/>
      <c r="F342" s="84"/>
      <c r="G342" s="72" t="s">
        <v>15</v>
      </c>
      <c r="H342" s="68">
        <v>0</v>
      </c>
      <c r="I342" s="68">
        <v>0</v>
      </c>
    </row>
    <row r="343" spans="1:9" ht="15.75" customHeight="1">
      <c r="A343" s="82"/>
      <c r="B343" s="87" t="s">
        <v>545</v>
      </c>
      <c r="C343" s="82" t="s">
        <v>582</v>
      </c>
      <c r="D343" s="89" t="s">
        <v>480</v>
      </c>
      <c r="E343" s="79" t="s">
        <v>443</v>
      </c>
      <c r="F343" s="82"/>
      <c r="G343" s="82" t="s">
        <v>24</v>
      </c>
      <c r="H343" s="86" t="s">
        <v>24</v>
      </c>
      <c r="I343" s="86" t="s">
        <v>24</v>
      </c>
    </row>
    <row r="344" spans="1:9" ht="51" customHeight="1">
      <c r="A344" s="84"/>
      <c r="B344" s="88"/>
      <c r="C344" s="84"/>
      <c r="D344" s="89"/>
      <c r="E344" s="79"/>
      <c r="F344" s="84"/>
      <c r="G344" s="85"/>
      <c r="H344" s="86"/>
      <c r="I344" s="86"/>
    </row>
    <row r="345" spans="1:9" ht="15.75" customHeight="1">
      <c r="A345" s="78" t="s">
        <v>663</v>
      </c>
      <c r="B345" s="78" t="s">
        <v>243</v>
      </c>
      <c r="C345" s="79" t="s">
        <v>497</v>
      </c>
      <c r="D345" s="89" t="s">
        <v>214</v>
      </c>
      <c r="E345" s="81">
        <v>46022</v>
      </c>
      <c r="F345" s="82" t="s">
        <v>497</v>
      </c>
      <c r="G345" s="72" t="s">
        <v>11</v>
      </c>
      <c r="H345" s="68">
        <f>SUM(H346:H349)</f>
        <v>259742.19999999998</v>
      </c>
      <c r="I345" s="68">
        <f>SUM(I346:I349)</f>
        <v>160944.5</v>
      </c>
    </row>
    <row r="346" spans="1:9" ht="15.75" customHeight="1">
      <c r="A346" s="78"/>
      <c r="B346" s="78"/>
      <c r="C346" s="79"/>
      <c r="D346" s="89"/>
      <c r="E346" s="81"/>
      <c r="F346" s="83"/>
      <c r="G346" s="72" t="s">
        <v>12</v>
      </c>
      <c r="H346" s="68">
        <f>H351+H357</f>
        <v>166495.9</v>
      </c>
      <c r="I346" s="68">
        <f>I351+I357</f>
        <v>104343.6</v>
      </c>
    </row>
    <row r="347" spans="1:9" ht="15.75" customHeight="1">
      <c r="A347" s="78"/>
      <c r="B347" s="78"/>
      <c r="C347" s="79"/>
      <c r="D347" s="89"/>
      <c r="E347" s="81"/>
      <c r="F347" s="83"/>
      <c r="G347" s="72" t="s">
        <v>13</v>
      </c>
      <c r="H347" s="68">
        <f t="shared" ref="H347:I348" si="4">H352+H358</f>
        <v>64748.4</v>
      </c>
      <c r="I347" s="68">
        <f t="shared" si="4"/>
        <v>40578</v>
      </c>
    </row>
    <row r="348" spans="1:9" ht="15.75" customHeight="1">
      <c r="A348" s="78"/>
      <c r="B348" s="78"/>
      <c r="C348" s="79"/>
      <c r="D348" s="89"/>
      <c r="E348" s="81"/>
      <c r="F348" s="83"/>
      <c r="G348" s="72" t="s">
        <v>14</v>
      </c>
      <c r="H348" s="68">
        <f t="shared" si="4"/>
        <v>28497.899999999998</v>
      </c>
      <c r="I348" s="68">
        <f t="shared" si="4"/>
        <v>16022.9</v>
      </c>
    </row>
    <row r="349" spans="1:9" ht="15.75" customHeight="1">
      <c r="A349" s="78"/>
      <c r="B349" s="78"/>
      <c r="C349" s="79"/>
      <c r="D349" s="89"/>
      <c r="E349" s="81"/>
      <c r="F349" s="84"/>
      <c r="G349" s="72" t="s">
        <v>15</v>
      </c>
      <c r="H349" s="68">
        <v>0</v>
      </c>
      <c r="I349" s="68">
        <v>0</v>
      </c>
    </row>
    <row r="350" spans="1:9" ht="15.75" customHeight="1">
      <c r="A350" s="78" t="s">
        <v>664</v>
      </c>
      <c r="B350" s="78" t="s">
        <v>245</v>
      </c>
      <c r="C350" s="79" t="s">
        <v>582</v>
      </c>
      <c r="D350" s="89" t="s">
        <v>246</v>
      </c>
      <c r="E350" s="81">
        <v>46022</v>
      </c>
      <c r="F350" s="82"/>
      <c r="G350" s="72" t="s">
        <v>11</v>
      </c>
      <c r="H350" s="13">
        <f>SUM(H351:H354)</f>
        <v>233580.09999999998</v>
      </c>
      <c r="I350" s="13">
        <f>SUM(I351:I354)</f>
        <v>146385.5</v>
      </c>
    </row>
    <row r="351" spans="1:9" ht="15.75" customHeight="1">
      <c r="A351" s="78"/>
      <c r="B351" s="78"/>
      <c r="C351" s="79"/>
      <c r="D351" s="89"/>
      <c r="E351" s="81"/>
      <c r="F351" s="83"/>
      <c r="G351" s="72" t="s">
        <v>12</v>
      </c>
      <c r="H351" s="68">
        <v>166495.9</v>
      </c>
      <c r="I351" s="68">
        <v>104343.6</v>
      </c>
    </row>
    <row r="352" spans="1:9" ht="15.75" customHeight="1">
      <c r="A352" s="78"/>
      <c r="B352" s="78"/>
      <c r="C352" s="79"/>
      <c r="D352" s="89"/>
      <c r="E352" s="81"/>
      <c r="F352" s="83"/>
      <c r="G352" s="72" t="s">
        <v>13</v>
      </c>
      <c r="H352" s="68">
        <v>64748.4</v>
      </c>
      <c r="I352" s="68">
        <v>40578</v>
      </c>
    </row>
    <row r="353" spans="1:9" ht="30.75" customHeight="1">
      <c r="A353" s="78"/>
      <c r="B353" s="78"/>
      <c r="C353" s="79"/>
      <c r="D353" s="89"/>
      <c r="E353" s="81"/>
      <c r="F353" s="84"/>
      <c r="G353" s="72" t="s">
        <v>14</v>
      </c>
      <c r="H353" s="68">
        <v>2335.8000000000002</v>
      </c>
      <c r="I353" s="68">
        <v>1463.9</v>
      </c>
    </row>
    <row r="354" spans="1:9" ht="15.75" customHeight="1">
      <c r="A354" s="82"/>
      <c r="B354" s="87" t="s">
        <v>546</v>
      </c>
      <c r="C354" s="82" t="s">
        <v>582</v>
      </c>
      <c r="D354" s="89" t="s">
        <v>180</v>
      </c>
      <c r="E354" s="79" t="s">
        <v>443</v>
      </c>
      <c r="F354" s="82"/>
      <c r="G354" s="82" t="s">
        <v>24</v>
      </c>
      <c r="H354" s="86" t="s">
        <v>24</v>
      </c>
      <c r="I354" s="86" t="s">
        <v>24</v>
      </c>
    </row>
    <row r="355" spans="1:9" ht="81" customHeight="1">
      <c r="A355" s="84"/>
      <c r="B355" s="88"/>
      <c r="C355" s="84"/>
      <c r="D355" s="89"/>
      <c r="E355" s="79"/>
      <c r="F355" s="84"/>
      <c r="G355" s="85"/>
      <c r="H355" s="86"/>
      <c r="I355" s="86"/>
    </row>
    <row r="356" spans="1:9" ht="15.75" customHeight="1">
      <c r="A356" s="78" t="s">
        <v>665</v>
      </c>
      <c r="B356" s="78" t="s">
        <v>250</v>
      </c>
      <c r="C356" s="79" t="s">
        <v>582</v>
      </c>
      <c r="D356" s="89" t="s">
        <v>180</v>
      </c>
      <c r="E356" s="81">
        <v>46022</v>
      </c>
      <c r="F356" s="82"/>
      <c r="G356" s="72" t="s">
        <v>11</v>
      </c>
      <c r="H356" s="13">
        <f>SUM(H357:H360)</f>
        <v>26162.1</v>
      </c>
      <c r="I356" s="13">
        <f>SUM(I357:I360)</f>
        <v>14559</v>
      </c>
    </row>
    <row r="357" spans="1:9" ht="15.75" customHeight="1">
      <c r="A357" s="78"/>
      <c r="B357" s="78"/>
      <c r="C357" s="79"/>
      <c r="D357" s="89"/>
      <c r="E357" s="81"/>
      <c r="F357" s="83"/>
      <c r="G357" s="72" t="s">
        <v>12</v>
      </c>
      <c r="H357" s="68">
        <v>0</v>
      </c>
      <c r="I357" s="68">
        <v>0</v>
      </c>
    </row>
    <row r="358" spans="1:9" ht="15.75" customHeight="1">
      <c r="A358" s="78"/>
      <c r="B358" s="78"/>
      <c r="C358" s="79"/>
      <c r="D358" s="89"/>
      <c r="E358" s="81"/>
      <c r="F358" s="83"/>
      <c r="G358" s="72" t="s">
        <v>13</v>
      </c>
      <c r="H358" s="68">
        <v>0</v>
      </c>
      <c r="I358" s="68">
        <v>0</v>
      </c>
    </row>
    <row r="359" spans="1:9" ht="15.75" customHeight="1">
      <c r="A359" s="78"/>
      <c r="B359" s="78"/>
      <c r="C359" s="79"/>
      <c r="D359" s="89"/>
      <c r="E359" s="81"/>
      <c r="F359" s="83"/>
      <c r="G359" s="72" t="s">
        <v>14</v>
      </c>
      <c r="H359" s="68">
        <v>26162.1</v>
      </c>
      <c r="I359" s="68">
        <v>14559</v>
      </c>
    </row>
    <row r="360" spans="1:9" ht="15.75" customHeight="1">
      <c r="A360" s="78"/>
      <c r="B360" s="78"/>
      <c r="C360" s="79"/>
      <c r="D360" s="89"/>
      <c r="E360" s="81"/>
      <c r="F360" s="84"/>
      <c r="G360" s="72" t="s">
        <v>15</v>
      </c>
      <c r="H360" s="68">
        <v>0</v>
      </c>
      <c r="I360" s="68">
        <v>0</v>
      </c>
    </row>
    <row r="361" spans="1:9" ht="15.75" customHeight="1">
      <c r="A361" s="82"/>
      <c r="B361" s="87" t="s">
        <v>547</v>
      </c>
      <c r="C361" s="82" t="s">
        <v>582</v>
      </c>
      <c r="D361" s="89" t="s">
        <v>180</v>
      </c>
      <c r="E361" s="79" t="s">
        <v>443</v>
      </c>
      <c r="F361" s="82"/>
      <c r="G361" s="82" t="s">
        <v>24</v>
      </c>
      <c r="H361" s="86" t="s">
        <v>24</v>
      </c>
      <c r="I361" s="86" t="s">
        <v>24</v>
      </c>
    </row>
    <row r="362" spans="1:9" ht="60" customHeight="1">
      <c r="A362" s="84"/>
      <c r="B362" s="88"/>
      <c r="C362" s="84"/>
      <c r="D362" s="89"/>
      <c r="E362" s="79"/>
      <c r="F362" s="84"/>
      <c r="G362" s="85"/>
      <c r="H362" s="86"/>
      <c r="I362" s="86"/>
    </row>
    <row r="363" spans="1:9" ht="18.75" customHeight="1">
      <c r="A363" s="78" t="s">
        <v>666</v>
      </c>
      <c r="B363" s="78" t="s">
        <v>254</v>
      </c>
      <c r="C363" s="79" t="s">
        <v>497</v>
      </c>
      <c r="D363" s="89" t="s">
        <v>214</v>
      </c>
      <c r="E363" s="81">
        <v>46022</v>
      </c>
      <c r="F363" s="82" t="s">
        <v>497</v>
      </c>
      <c r="G363" s="72" t="s">
        <v>11</v>
      </c>
      <c r="H363" s="13">
        <f>SUM(H364:H367)</f>
        <v>113241.7</v>
      </c>
      <c r="I363" s="13">
        <f>SUM(I364:I367)</f>
        <v>88594.799999999988</v>
      </c>
    </row>
    <row r="364" spans="1:9" ht="18.75" customHeight="1">
      <c r="A364" s="78"/>
      <c r="B364" s="78"/>
      <c r="C364" s="79"/>
      <c r="D364" s="89"/>
      <c r="E364" s="81"/>
      <c r="F364" s="83"/>
      <c r="G364" s="72" t="s">
        <v>12</v>
      </c>
      <c r="H364" s="68">
        <f t="shared" ref="H364:I366" si="5">H369+H378+H385</f>
        <v>0</v>
      </c>
      <c r="I364" s="68">
        <f t="shared" si="5"/>
        <v>0</v>
      </c>
    </row>
    <row r="365" spans="1:9" ht="18.75" customHeight="1">
      <c r="A365" s="78"/>
      <c r="B365" s="78"/>
      <c r="C365" s="79"/>
      <c r="D365" s="89"/>
      <c r="E365" s="81"/>
      <c r="F365" s="83"/>
      <c r="G365" s="72" t="s">
        <v>13</v>
      </c>
      <c r="H365" s="68">
        <f>H370+H379+H386</f>
        <v>18035</v>
      </c>
      <c r="I365" s="68">
        <f t="shared" si="5"/>
        <v>18035</v>
      </c>
    </row>
    <row r="366" spans="1:9" ht="18.75" customHeight="1">
      <c r="A366" s="78"/>
      <c r="B366" s="78"/>
      <c r="C366" s="79"/>
      <c r="D366" s="89"/>
      <c r="E366" s="81"/>
      <c r="F366" s="83"/>
      <c r="G366" s="72" t="s">
        <v>14</v>
      </c>
      <c r="H366" s="68">
        <f>H371+H380+H387</f>
        <v>95206.7</v>
      </c>
      <c r="I366" s="68">
        <f t="shared" si="5"/>
        <v>70559.799999999988</v>
      </c>
    </row>
    <row r="367" spans="1:9" ht="18.75" customHeight="1">
      <c r="A367" s="78"/>
      <c r="B367" s="78"/>
      <c r="C367" s="79"/>
      <c r="D367" s="89"/>
      <c r="E367" s="81"/>
      <c r="F367" s="84"/>
      <c r="G367" s="72" t="s">
        <v>15</v>
      </c>
      <c r="H367" s="68">
        <v>0</v>
      </c>
      <c r="I367" s="68">
        <v>0</v>
      </c>
    </row>
    <row r="368" spans="1:9" ht="20.25" customHeight="1">
      <c r="A368" s="78" t="s">
        <v>667</v>
      </c>
      <c r="B368" s="78" t="s">
        <v>256</v>
      </c>
      <c r="C368" s="79" t="s">
        <v>582</v>
      </c>
      <c r="D368" s="89" t="s">
        <v>180</v>
      </c>
      <c r="E368" s="81">
        <v>46022</v>
      </c>
      <c r="F368" s="82"/>
      <c r="G368" s="72" t="s">
        <v>11</v>
      </c>
      <c r="H368" s="13">
        <f>SUM(H369:H372)</f>
        <v>111736.1</v>
      </c>
      <c r="I368" s="13">
        <f>SUM(I369:I372)</f>
        <v>87089.2</v>
      </c>
    </row>
    <row r="369" spans="1:10" ht="20.25" customHeight="1">
      <c r="A369" s="78"/>
      <c r="B369" s="78"/>
      <c r="C369" s="79"/>
      <c r="D369" s="89"/>
      <c r="E369" s="81"/>
      <c r="F369" s="83"/>
      <c r="G369" s="72" t="s">
        <v>12</v>
      </c>
      <c r="H369" s="68">
        <v>0</v>
      </c>
      <c r="I369" s="68">
        <v>0</v>
      </c>
    </row>
    <row r="370" spans="1:10" ht="20.25" customHeight="1">
      <c r="A370" s="78"/>
      <c r="B370" s="78"/>
      <c r="C370" s="79"/>
      <c r="D370" s="89"/>
      <c r="E370" s="81"/>
      <c r="F370" s="83"/>
      <c r="G370" s="72" t="s">
        <v>13</v>
      </c>
      <c r="H370" s="68">
        <f>1200+16835-764.1-590.9</f>
        <v>16680</v>
      </c>
      <c r="I370" s="68">
        <f>1200+16835-764.1-590.9</f>
        <v>16680</v>
      </c>
    </row>
    <row r="371" spans="1:10" ht="20.25" customHeight="1">
      <c r="A371" s="78"/>
      <c r="B371" s="78"/>
      <c r="C371" s="79"/>
      <c r="D371" s="89"/>
      <c r="E371" s="81"/>
      <c r="F371" s="83"/>
      <c r="G371" s="72" t="s">
        <v>14</v>
      </c>
      <c r="H371" s="68">
        <f>1720+93336.1</f>
        <v>95056.1</v>
      </c>
      <c r="I371" s="68">
        <f>1720+68689.2</f>
        <v>70409.2</v>
      </c>
      <c r="J371" s="22"/>
    </row>
    <row r="372" spans="1:10" ht="20.25" customHeight="1">
      <c r="A372" s="78"/>
      <c r="B372" s="78"/>
      <c r="C372" s="79"/>
      <c r="D372" s="89"/>
      <c r="E372" s="81"/>
      <c r="F372" s="84"/>
      <c r="G372" s="72" t="s">
        <v>15</v>
      </c>
      <c r="H372" s="68">
        <v>0</v>
      </c>
      <c r="I372" s="68">
        <v>0</v>
      </c>
    </row>
    <row r="373" spans="1:10" ht="15.75" customHeight="1">
      <c r="A373" s="82"/>
      <c r="B373" s="87" t="s">
        <v>548</v>
      </c>
      <c r="C373" s="82" t="s">
        <v>584</v>
      </c>
      <c r="D373" s="89" t="s">
        <v>481</v>
      </c>
      <c r="E373" s="79" t="s">
        <v>442</v>
      </c>
      <c r="F373" s="82" t="s">
        <v>749</v>
      </c>
      <c r="G373" s="82" t="s">
        <v>24</v>
      </c>
      <c r="H373" s="86" t="s">
        <v>24</v>
      </c>
      <c r="I373" s="86" t="s">
        <v>24</v>
      </c>
    </row>
    <row r="374" spans="1:10" ht="192" customHeight="1">
      <c r="A374" s="84"/>
      <c r="B374" s="88"/>
      <c r="C374" s="84"/>
      <c r="D374" s="89"/>
      <c r="E374" s="79"/>
      <c r="F374" s="84"/>
      <c r="G374" s="85"/>
      <c r="H374" s="86"/>
      <c r="I374" s="86"/>
    </row>
    <row r="375" spans="1:10" ht="117" customHeight="1">
      <c r="A375" s="136"/>
      <c r="B375" s="87" t="s">
        <v>549</v>
      </c>
      <c r="C375" s="82" t="s">
        <v>584</v>
      </c>
      <c r="D375" s="89" t="s">
        <v>481</v>
      </c>
      <c r="E375" s="79" t="s">
        <v>442</v>
      </c>
      <c r="F375" s="82" t="s">
        <v>749</v>
      </c>
      <c r="G375" s="82" t="s">
        <v>24</v>
      </c>
      <c r="H375" s="86" t="s">
        <v>24</v>
      </c>
      <c r="I375" s="86" t="s">
        <v>24</v>
      </c>
    </row>
    <row r="376" spans="1:10" ht="87" customHeight="1">
      <c r="A376" s="136"/>
      <c r="B376" s="88"/>
      <c r="C376" s="84"/>
      <c r="D376" s="89"/>
      <c r="E376" s="79"/>
      <c r="F376" s="84"/>
      <c r="G376" s="85"/>
      <c r="H376" s="86"/>
      <c r="I376" s="86"/>
    </row>
    <row r="377" spans="1:10" ht="15.75" customHeight="1">
      <c r="A377" s="78" t="s">
        <v>668</v>
      </c>
      <c r="B377" s="78" t="s">
        <v>263</v>
      </c>
      <c r="C377" s="79" t="s">
        <v>582</v>
      </c>
      <c r="D377" s="89" t="s">
        <v>480</v>
      </c>
      <c r="E377" s="81">
        <v>46022</v>
      </c>
      <c r="F377" s="82"/>
      <c r="G377" s="72" t="s">
        <v>11</v>
      </c>
      <c r="H377" s="13">
        <f>SUM(H378:H381)</f>
        <v>849</v>
      </c>
      <c r="I377" s="13">
        <f>SUM(I378:I381)</f>
        <v>849</v>
      </c>
    </row>
    <row r="378" spans="1:10" ht="15.75" customHeight="1">
      <c r="A378" s="78"/>
      <c r="B378" s="78"/>
      <c r="C378" s="79"/>
      <c r="D378" s="89"/>
      <c r="E378" s="81"/>
      <c r="F378" s="83"/>
      <c r="G378" s="72" t="s">
        <v>12</v>
      </c>
      <c r="H378" s="68">
        <v>0</v>
      </c>
      <c r="I378" s="68">
        <v>0</v>
      </c>
    </row>
    <row r="379" spans="1:10" ht="15.75" customHeight="1">
      <c r="A379" s="78"/>
      <c r="B379" s="78"/>
      <c r="C379" s="79"/>
      <c r="D379" s="89"/>
      <c r="E379" s="81"/>
      <c r="F379" s="83"/>
      <c r="G379" s="72" t="s">
        <v>13</v>
      </c>
      <c r="H379" s="68">
        <f>1355-590.9</f>
        <v>764.1</v>
      </c>
      <c r="I379" s="68">
        <f>1355-590.9</f>
        <v>764.1</v>
      </c>
    </row>
    <row r="380" spans="1:10" ht="15.75" customHeight="1">
      <c r="A380" s="78"/>
      <c r="B380" s="78"/>
      <c r="C380" s="79"/>
      <c r="D380" s="89"/>
      <c r="E380" s="81"/>
      <c r="F380" s="83"/>
      <c r="G380" s="72" t="s">
        <v>14</v>
      </c>
      <c r="H380" s="68">
        <f>150.6-65.7</f>
        <v>84.899999999999991</v>
      </c>
      <c r="I380" s="68">
        <f>150.6-65.7</f>
        <v>84.899999999999991</v>
      </c>
    </row>
    <row r="381" spans="1:10" ht="15.75" customHeight="1">
      <c r="A381" s="78"/>
      <c r="B381" s="78"/>
      <c r="C381" s="79"/>
      <c r="D381" s="89"/>
      <c r="E381" s="81"/>
      <c r="F381" s="84"/>
      <c r="G381" s="72" t="s">
        <v>15</v>
      </c>
      <c r="H381" s="68">
        <v>0</v>
      </c>
      <c r="I381" s="68">
        <v>0</v>
      </c>
    </row>
    <row r="382" spans="1:10" ht="15.75" customHeight="1">
      <c r="A382" s="82"/>
      <c r="B382" s="87" t="s">
        <v>550</v>
      </c>
      <c r="C382" s="82" t="s">
        <v>582</v>
      </c>
      <c r="D382" s="89" t="s">
        <v>480</v>
      </c>
      <c r="E382" s="79" t="s">
        <v>443</v>
      </c>
      <c r="F382" s="82"/>
      <c r="G382" s="82" t="s">
        <v>24</v>
      </c>
      <c r="H382" s="86" t="s">
        <v>24</v>
      </c>
      <c r="I382" s="86" t="s">
        <v>24</v>
      </c>
    </row>
    <row r="383" spans="1:10" ht="45.75" customHeight="1">
      <c r="A383" s="84"/>
      <c r="B383" s="88"/>
      <c r="C383" s="84"/>
      <c r="D383" s="89"/>
      <c r="E383" s="79"/>
      <c r="F383" s="84"/>
      <c r="G383" s="85"/>
      <c r="H383" s="86"/>
      <c r="I383" s="86"/>
    </row>
    <row r="384" spans="1:10" ht="15.75" customHeight="1">
      <c r="A384" s="78" t="s">
        <v>669</v>
      </c>
      <c r="B384" s="78" t="s">
        <v>267</v>
      </c>
      <c r="C384" s="79" t="s">
        <v>582</v>
      </c>
      <c r="D384" s="89" t="s">
        <v>480</v>
      </c>
      <c r="E384" s="81">
        <v>46022</v>
      </c>
      <c r="F384" s="82"/>
      <c r="G384" s="72" t="s">
        <v>11</v>
      </c>
      <c r="H384" s="13">
        <f>SUM(H385:H388)</f>
        <v>656.6</v>
      </c>
      <c r="I384" s="13">
        <f>SUM(I385:I388)</f>
        <v>656.6</v>
      </c>
    </row>
    <row r="385" spans="1:9" ht="15.75" customHeight="1">
      <c r="A385" s="78"/>
      <c r="B385" s="78"/>
      <c r="C385" s="79"/>
      <c r="D385" s="89"/>
      <c r="E385" s="81"/>
      <c r="F385" s="83"/>
      <c r="G385" s="72" t="s">
        <v>12</v>
      </c>
      <c r="H385" s="68">
        <v>0</v>
      </c>
      <c r="I385" s="68">
        <v>0</v>
      </c>
    </row>
    <row r="386" spans="1:9" ht="15.75" customHeight="1">
      <c r="A386" s="78"/>
      <c r="B386" s="78"/>
      <c r="C386" s="79"/>
      <c r="D386" s="89"/>
      <c r="E386" s="81"/>
      <c r="F386" s="83"/>
      <c r="G386" s="72" t="s">
        <v>13</v>
      </c>
      <c r="H386" s="68">
        <v>590.9</v>
      </c>
      <c r="I386" s="68">
        <v>590.9</v>
      </c>
    </row>
    <row r="387" spans="1:9" ht="15.75" customHeight="1">
      <c r="A387" s="78"/>
      <c r="B387" s="78"/>
      <c r="C387" s="79"/>
      <c r="D387" s="89"/>
      <c r="E387" s="81"/>
      <c r="F387" s="83"/>
      <c r="G387" s="72" t="s">
        <v>14</v>
      </c>
      <c r="H387" s="68">
        <v>65.7</v>
      </c>
      <c r="I387" s="68">
        <v>65.7</v>
      </c>
    </row>
    <row r="388" spans="1:9" ht="15.75" customHeight="1">
      <c r="A388" s="78"/>
      <c r="B388" s="78"/>
      <c r="C388" s="79"/>
      <c r="D388" s="89"/>
      <c r="E388" s="81"/>
      <c r="F388" s="84"/>
      <c r="G388" s="72" t="s">
        <v>15</v>
      </c>
      <c r="H388" s="68">
        <v>0</v>
      </c>
      <c r="I388" s="68">
        <v>0</v>
      </c>
    </row>
    <row r="389" spans="1:9" ht="15.75" customHeight="1">
      <c r="A389" s="82"/>
      <c r="B389" s="87" t="s">
        <v>551</v>
      </c>
      <c r="C389" s="82" t="s">
        <v>582</v>
      </c>
      <c r="D389" s="89" t="s">
        <v>480</v>
      </c>
      <c r="E389" s="79" t="s">
        <v>443</v>
      </c>
      <c r="F389" s="82"/>
      <c r="G389" s="82" t="s">
        <v>24</v>
      </c>
      <c r="H389" s="86" t="s">
        <v>24</v>
      </c>
      <c r="I389" s="86" t="s">
        <v>24</v>
      </c>
    </row>
    <row r="390" spans="1:9" ht="60.75" customHeight="1">
      <c r="A390" s="84"/>
      <c r="B390" s="88"/>
      <c r="C390" s="84"/>
      <c r="D390" s="89"/>
      <c r="E390" s="79"/>
      <c r="F390" s="84"/>
      <c r="G390" s="84"/>
      <c r="H390" s="86"/>
      <c r="I390" s="86"/>
    </row>
    <row r="391" spans="1:9" ht="27.75" customHeight="1">
      <c r="A391" s="78" t="s">
        <v>670</v>
      </c>
      <c r="B391" s="78" t="s">
        <v>277</v>
      </c>
      <c r="C391" s="79" t="s">
        <v>582</v>
      </c>
      <c r="D391" s="87" t="s">
        <v>482</v>
      </c>
      <c r="E391" s="81">
        <v>46022</v>
      </c>
      <c r="F391" s="82"/>
      <c r="G391" s="72" t="s">
        <v>11</v>
      </c>
      <c r="H391" s="68">
        <v>0</v>
      </c>
      <c r="I391" s="68">
        <v>0</v>
      </c>
    </row>
    <row r="392" spans="1:9" ht="21" customHeight="1">
      <c r="A392" s="78"/>
      <c r="B392" s="78"/>
      <c r="C392" s="79"/>
      <c r="D392" s="92"/>
      <c r="E392" s="81"/>
      <c r="F392" s="83"/>
      <c r="G392" s="72" t="s">
        <v>12</v>
      </c>
      <c r="H392" s="68">
        <v>0</v>
      </c>
      <c r="I392" s="68">
        <v>0</v>
      </c>
    </row>
    <row r="393" spans="1:9" ht="15.75" customHeight="1">
      <c r="A393" s="78"/>
      <c r="B393" s="78"/>
      <c r="C393" s="79"/>
      <c r="D393" s="92"/>
      <c r="E393" s="81"/>
      <c r="F393" s="83"/>
      <c r="G393" s="72" t="s">
        <v>13</v>
      </c>
      <c r="H393" s="68">
        <v>0</v>
      </c>
      <c r="I393" s="68">
        <v>0</v>
      </c>
    </row>
    <row r="394" spans="1:9" ht="15.75" customHeight="1">
      <c r="A394" s="78"/>
      <c r="B394" s="78"/>
      <c r="C394" s="79"/>
      <c r="D394" s="92"/>
      <c r="E394" s="81"/>
      <c r="F394" s="83"/>
      <c r="G394" s="72" t="s">
        <v>14</v>
      </c>
      <c r="H394" s="68">
        <v>0</v>
      </c>
      <c r="I394" s="68">
        <v>0</v>
      </c>
    </row>
    <row r="395" spans="1:9" ht="51.75" customHeight="1">
      <c r="A395" s="78"/>
      <c r="B395" s="78"/>
      <c r="C395" s="79"/>
      <c r="D395" s="88"/>
      <c r="E395" s="81"/>
      <c r="F395" s="84"/>
      <c r="G395" s="72" t="s">
        <v>15</v>
      </c>
      <c r="H395" s="68">
        <v>0</v>
      </c>
      <c r="I395" s="68">
        <v>0</v>
      </c>
    </row>
    <row r="396" spans="1:9" ht="15.75" customHeight="1">
      <c r="A396" s="82"/>
      <c r="B396" s="87" t="s">
        <v>552</v>
      </c>
      <c r="C396" s="82" t="s">
        <v>582</v>
      </c>
      <c r="D396" s="89" t="s">
        <v>482</v>
      </c>
      <c r="E396" s="81">
        <v>45930</v>
      </c>
      <c r="F396" s="82"/>
      <c r="G396" s="82" t="s">
        <v>24</v>
      </c>
      <c r="H396" s="86" t="s">
        <v>24</v>
      </c>
      <c r="I396" s="86" t="s">
        <v>24</v>
      </c>
    </row>
    <row r="397" spans="1:9" ht="57.75" customHeight="1">
      <c r="A397" s="84"/>
      <c r="B397" s="88"/>
      <c r="C397" s="84"/>
      <c r="D397" s="89"/>
      <c r="E397" s="81"/>
      <c r="F397" s="84"/>
      <c r="G397" s="84"/>
      <c r="H397" s="86"/>
      <c r="I397" s="86"/>
    </row>
    <row r="398" spans="1:9" ht="15.75" customHeight="1">
      <c r="A398" s="78" t="s">
        <v>671</v>
      </c>
      <c r="B398" s="78" t="s">
        <v>283</v>
      </c>
      <c r="C398" s="79" t="s">
        <v>582</v>
      </c>
      <c r="D398" s="89" t="s">
        <v>480</v>
      </c>
      <c r="E398" s="81">
        <v>46022</v>
      </c>
      <c r="F398" s="82"/>
      <c r="G398" s="72" t="s">
        <v>11</v>
      </c>
      <c r="H398" s="68">
        <v>0</v>
      </c>
      <c r="I398" s="68">
        <v>0</v>
      </c>
    </row>
    <row r="399" spans="1:9" ht="15.75" customHeight="1">
      <c r="A399" s="78"/>
      <c r="B399" s="78"/>
      <c r="C399" s="79"/>
      <c r="D399" s="89"/>
      <c r="E399" s="81"/>
      <c r="F399" s="83"/>
      <c r="G399" s="72" t="s">
        <v>12</v>
      </c>
      <c r="H399" s="68">
        <v>0</v>
      </c>
      <c r="I399" s="68">
        <v>0</v>
      </c>
    </row>
    <row r="400" spans="1:9" ht="15.75" customHeight="1">
      <c r="A400" s="78"/>
      <c r="B400" s="78"/>
      <c r="C400" s="79"/>
      <c r="D400" s="89"/>
      <c r="E400" s="81"/>
      <c r="F400" s="83"/>
      <c r="G400" s="72" t="s">
        <v>13</v>
      </c>
      <c r="H400" s="68">
        <v>0</v>
      </c>
      <c r="I400" s="68">
        <v>0</v>
      </c>
    </row>
    <row r="401" spans="1:9" ht="15.75" customHeight="1">
      <c r="A401" s="78"/>
      <c r="B401" s="78"/>
      <c r="C401" s="79"/>
      <c r="D401" s="89"/>
      <c r="E401" s="81"/>
      <c r="F401" s="83"/>
      <c r="G401" s="72" t="s">
        <v>14</v>
      </c>
      <c r="H401" s="68">
        <v>0</v>
      </c>
      <c r="I401" s="68">
        <v>0</v>
      </c>
    </row>
    <row r="402" spans="1:9" ht="15.75" customHeight="1">
      <c r="A402" s="78"/>
      <c r="B402" s="78"/>
      <c r="C402" s="79"/>
      <c r="D402" s="89"/>
      <c r="E402" s="81"/>
      <c r="F402" s="84"/>
      <c r="G402" s="72" t="s">
        <v>15</v>
      </c>
      <c r="H402" s="68">
        <v>0</v>
      </c>
      <c r="I402" s="68">
        <v>0</v>
      </c>
    </row>
    <row r="403" spans="1:9" ht="34.5" customHeight="1">
      <c r="A403" s="82"/>
      <c r="B403" s="87" t="s">
        <v>553</v>
      </c>
      <c r="C403" s="82" t="s">
        <v>582</v>
      </c>
      <c r="D403" s="89" t="s">
        <v>480</v>
      </c>
      <c r="E403" s="81">
        <v>46022</v>
      </c>
      <c r="F403" s="82"/>
      <c r="G403" s="82" t="s">
        <v>24</v>
      </c>
      <c r="H403" s="86" t="s">
        <v>24</v>
      </c>
      <c r="I403" s="86" t="s">
        <v>24</v>
      </c>
    </row>
    <row r="404" spans="1:9" ht="39.75" customHeight="1">
      <c r="A404" s="84"/>
      <c r="B404" s="88"/>
      <c r="C404" s="84"/>
      <c r="D404" s="89"/>
      <c r="E404" s="81"/>
      <c r="F404" s="84"/>
      <c r="G404" s="84"/>
      <c r="H404" s="86"/>
      <c r="I404" s="86"/>
    </row>
    <row r="405" spans="1:9" ht="15.75" customHeight="1">
      <c r="A405" s="78" t="s">
        <v>672</v>
      </c>
      <c r="B405" s="78" t="s">
        <v>287</v>
      </c>
      <c r="C405" s="79" t="s">
        <v>497</v>
      </c>
      <c r="D405" s="89" t="s">
        <v>227</v>
      </c>
      <c r="E405" s="81">
        <v>46022</v>
      </c>
      <c r="F405" s="82" t="s">
        <v>497</v>
      </c>
      <c r="G405" s="72" t="s">
        <v>11</v>
      </c>
      <c r="H405" s="68">
        <v>0</v>
      </c>
      <c r="I405" s="68">
        <v>0</v>
      </c>
    </row>
    <row r="406" spans="1:9" ht="15.75" customHeight="1">
      <c r="A406" s="78"/>
      <c r="B406" s="78"/>
      <c r="C406" s="79"/>
      <c r="D406" s="89"/>
      <c r="E406" s="81"/>
      <c r="F406" s="83"/>
      <c r="G406" s="72" t="s">
        <v>12</v>
      </c>
      <c r="H406" s="68">
        <v>0</v>
      </c>
      <c r="I406" s="68">
        <v>0</v>
      </c>
    </row>
    <row r="407" spans="1:9" ht="15.75" customHeight="1">
      <c r="A407" s="78"/>
      <c r="B407" s="78"/>
      <c r="C407" s="79"/>
      <c r="D407" s="89"/>
      <c r="E407" s="81"/>
      <c r="F407" s="83"/>
      <c r="G407" s="72" t="s">
        <v>13</v>
      </c>
      <c r="H407" s="68">
        <v>0</v>
      </c>
      <c r="I407" s="68">
        <v>0</v>
      </c>
    </row>
    <row r="408" spans="1:9" ht="15.75" customHeight="1">
      <c r="A408" s="78"/>
      <c r="B408" s="78"/>
      <c r="C408" s="79"/>
      <c r="D408" s="89"/>
      <c r="E408" s="81"/>
      <c r="F408" s="83"/>
      <c r="G408" s="72" t="s">
        <v>14</v>
      </c>
      <c r="H408" s="68">
        <v>0</v>
      </c>
      <c r="I408" s="68">
        <v>0</v>
      </c>
    </row>
    <row r="409" spans="1:9" ht="21" customHeight="1">
      <c r="A409" s="78"/>
      <c r="B409" s="78"/>
      <c r="C409" s="79"/>
      <c r="D409" s="89"/>
      <c r="E409" s="81"/>
      <c r="F409" s="84"/>
      <c r="G409" s="72" t="s">
        <v>15</v>
      </c>
      <c r="H409" s="68">
        <v>0</v>
      </c>
      <c r="I409" s="68">
        <v>0</v>
      </c>
    </row>
    <row r="410" spans="1:9" ht="15.75" customHeight="1">
      <c r="A410" s="78" t="s">
        <v>673</v>
      </c>
      <c r="B410" s="78" t="s">
        <v>289</v>
      </c>
      <c r="C410" s="79" t="s">
        <v>582</v>
      </c>
      <c r="D410" s="89" t="s">
        <v>205</v>
      </c>
      <c r="E410" s="81">
        <v>46022</v>
      </c>
      <c r="F410" s="82"/>
      <c r="G410" s="72" t="s">
        <v>11</v>
      </c>
      <c r="H410" s="68">
        <v>0</v>
      </c>
      <c r="I410" s="68">
        <v>0</v>
      </c>
    </row>
    <row r="411" spans="1:9" ht="15.75" customHeight="1">
      <c r="A411" s="78"/>
      <c r="B411" s="78"/>
      <c r="C411" s="79"/>
      <c r="D411" s="89"/>
      <c r="E411" s="81"/>
      <c r="F411" s="83"/>
      <c r="G411" s="72" t="s">
        <v>12</v>
      </c>
      <c r="H411" s="68">
        <v>0</v>
      </c>
      <c r="I411" s="68">
        <v>0</v>
      </c>
    </row>
    <row r="412" spans="1:9" ht="15.75" customHeight="1">
      <c r="A412" s="78"/>
      <c r="B412" s="78"/>
      <c r="C412" s="79"/>
      <c r="D412" s="89"/>
      <c r="E412" s="81"/>
      <c r="F412" s="83"/>
      <c r="G412" s="72" t="s">
        <v>13</v>
      </c>
      <c r="H412" s="68">
        <v>0</v>
      </c>
      <c r="I412" s="68">
        <v>0</v>
      </c>
    </row>
    <row r="413" spans="1:9" ht="15.75" customHeight="1">
      <c r="A413" s="78"/>
      <c r="B413" s="78"/>
      <c r="C413" s="79"/>
      <c r="D413" s="89"/>
      <c r="E413" s="81"/>
      <c r="F413" s="83"/>
      <c r="G413" s="72" t="s">
        <v>14</v>
      </c>
      <c r="H413" s="68">
        <v>0</v>
      </c>
      <c r="I413" s="68">
        <v>0</v>
      </c>
    </row>
    <row r="414" spans="1:9" ht="21" customHeight="1">
      <c r="A414" s="78"/>
      <c r="B414" s="78"/>
      <c r="C414" s="79"/>
      <c r="D414" s="89"/>
      <c r="E414" s="81"/>
      <c r="F414" s="84"/>
      <c r="G414" s="72" t="s">
        <v>15</v>
      </c>
      <c r="H414" s="68">
        <v>0</v>
      </c>
      <c r="I414" s="68">
        <v>0</v>
      </c>
    </row>
    <row r="415" spans="1:9" ht="21" customHeight="1">
      <c r="A415" s="82"/>
      <c r="B415" s="87" t="s">
        <v>554</v>
      </c>
      <c r="C415" s="82" t="s">
        <v>582</v>
      </c>
      <c r="D415" s="89" t="s">
        <v>205</v>
      </c>
      <c r="E415" s="81">
        <v>46022</v>
      </c>
      <c r="F415" s="82"/>
      <c r="G415" s="82" t="s">
        <v>24</v>
      </c>
      <c r="H415" s="86" t="s">
        <v>24</v>
      </c>
      <c r="I415" s="86" t="s">
        <v>24</v>
      </c>
    </row>
    <row r="416" spans="1:9" ht="39.75" customHeight="1">
      <c r="A416" s="84"/>
      <c r="B416" s="88"/>
      <c r="C416" s="84"/>
      <c r="D416" s="89"/>
      <c r="E416" s="81"/>
      <c r="F416" s="84"/>
      <c r="G416" s="85"/>
      <c r="H416" s="86"/>
      <c r="I416" s="86"/>
    </row>
    <row r="417" spans="1:9" ht="15.75" customHeight="1">
      <c r="A417" s="78" t="s">
        <v>674</v>
      </c>
      <c r="B417" s="78" t="s">
        <v>292</v>
      </c>
      <c r="C417" s="79" t="s">
        <v>497</v>
      </c>
      <c r="D417" s="89" t="s">
        <v>227</v>
      </c>
      <c r="E417" s="81">
        <v>46022</v>
      </c>
      <c r="F417" s="82" t="s">
        <v>497</v>
      </c>
      <c r="G417" s="72" t="s">
        <v>11</v>
      </c>
      <c r="H417" s="68">
        <v>0</v>
      </c>
      <c r="I417" s="68">
        <v>0</v>
      </c>
    </row>
    <row r="418" spans="1:9" ht="15.75" customHeight="1">
      <c r="A418" s="78"/>
      <c r="B418" s="78"/>
      <c r="C418" s="79"/>
      <c r="D418" s="89"/>
      <c r="E418" s="81"/>
      <c r="F418" s="83"/>
      <c r="G418" s="72" t="s">
        <v>12</v>
      </c>
      <c r="H418" s="68">
        <v>0</v>
      </c>
      <c r="I418" s="68">
        <v>0</v>
      </c>
    </row>
    <row r="419" spans="1:9" ht="15.75" customHeight="1">
      <c r="A419" s="78"/>
      <c r="B419" s="78"/>
      <c r="C419" s="79"/>
      <c r="D419" s="89"/>
      <c r="E419" s="81"/>
      <c r="F419" s="83"/>
      <c r="G419" s="72" t="s">
        <v>13</v>
      </c>
      <c r="H419" s="68">
        <v>0</v>
      </c>
      <c r="I419" s="68">
        <v>0</v>
      </c>
    </row>
    <row r="420" spans="1:9" ht="15.75" customHeight="1">
      <c r="A420" s="78"/>
      <c r="B420" s="78"/>
      <c r="C420" s="79"/>
      <c r="D420" s="89"/>
      <c r="E420" s="81"/>
      <c r="F420" s="83"/>
      <c r="G420" s="72" t="s">
        <v>14</v>
      </c>
      <c r="H420" s="68">
        <v>0</v>
      </c>
      <c r="I420" s="68">
        <v>0</v>
      </c>
    </row>
    <row r="421" spans="1:9" ht="15.75" customHeight="1">
      <c r="A421" s="78"/>
      <c r="B421" s="78"/>
      <c r="C421" s="79"/>
      <c r="D421" s="89"/>
      <c r="E421" s="81"/>
      <c r="F421" s="84"/>
      <c r="G421" s="72" t="s">
        <v>15</v>
      </c>
      <c r="H421" s="68">
        <v>0</v>
      </c>
      <c r="I421" s="68">
        <v>0</v>
      </c>
    </row>
    <row r="422" spans="1:9" ht="15.75" customHeight="1">
      <c r="A422" s="78" t="s">
        <v>675</v>
      </c>
      <c r="B422" s="78" t="s">
        <v>294</v>
      </c>
      <c r="C422" s="79" t="s">
        <v>582</v>
      </c>
      <c r="D422" s="89" t="s">
        <v>205</v>
      </c>
      <c r="E422" s="81">
        <v>46022</v>
      </c>
      <c r="F422" s="82"/>
      <c r="G422" s="72" t="s">
        <v>11</v>
      </c>
      <c r="H422" s="68">
        <v>0</v>
      </c>
      <c r="I422" s="68">
        <v>0</v>
      </c>
    </row>
    <row r="423" spans="1:9" ht="15.75" customHeight="1">
      <c r="A423" s="78"/>
      <c r="B423" s="78"/>
      <c r="C423" s="79"/>
      <c r="D423" s="89"/>
      <c r="E423" s="81"/>
      <c r="F423" s="83"/>
      <c r="G423" s="72" t="s">
        <v>12</v>
      </c>
      <c r="H423" s="68">
        <v>0</v>
      </c>
      <c r="I423" s="68">
        <v>0</v>
      </c>
    </row>
    <row r="424" spans="1:9" ht="15.75" customHeight="1">
      <c r="A424" s="78"/>
      <c r="B424" s="78"/>
      <c r="C424" s="79"/>
      <c r="D424" s="89"/>
      <c r="E424" s="81"/>
      <c r="F424" s="83"/>
      <c r="G424" s="72" t="s">
        <v>13</v>
      </c>
      <c r="H424" s="68">
        <v>0</v>
      </c>
      <c r="I424" s="68">
        <v>0</v>
      </c>
    </row>
    <row r="425" spans="1:9" ht="15.75" customHeight="1">
      <c r="A425" s="78"/>
      <c r="B425" s="78"/>
      <c r="C425" s="79"/>
      <c r="D425" s="89"/>
      <c r="E425" s="81"/>
      <c r="F425" s="83"/>
      <c r="G425" s="72" t="s">
        <v>14</v>
      </c>
      <c r="H425" s="68">
        <v>0</v>
      </c>
      <c r="I425" s="68">
        <v>0</v>
      </c>
    </row>
    <row r="426" spans="1:9" ht="15.75" customHeight="1">
      <c r="A426" s="78"/>
      <c r="B426" s="78"/>
      <c r="C426" s="79"/>
      <c r="D426" s="89"/>
      <c r="E426" s="81"/>
      <c r="F426" s="84"/>
      <c r="G426" s="72" t="s">
        <v>15</v>
      </c>
      <c r="H426" s="68">
        <v>0</v>
      </c>
      <c r="I426" s="68">
        <v>0</v>
      </c>
    </row>
    <row r="427" spans="1:9" ht="25.5" customHeight="1">
      <c r="A427" s="82"/>
      <c r="B427" s="87" t="s">
        <v>555</v>
      </c>
      <c r="C427" s="82" t="s">
        <v>584</v>
      </c>
      <c r="D427" s="89" t="s">
        <v>205</v>
      </c>
      <c r="E427" s="79" t="s">
        <v>49</v>
      </c>
      <c r="F427" s="82" t="s">
        <v>729</v>
      </c>
      <c r="G427" s="82" t="s">
        <v>24</v>
      </c>
      <c r="H427" s="86" t="s">
        <v>24</v>
      </c>
      <c r="I427" s="86" t="s">
        <v>24</v>
      </c>
    </row>
    <row r="428" spans="1:9" ht="165" customHeight="1">
      <c r="A428" s="84"/>
      <c r="B428" s="88"/>
      <c r="C428" s="84"/>
      <c r="D428" s="89"/>
      <c r="E428" s="79"/>
      <c r="F428" s="84"/>
      <c r="G428" s="85"/>
      <c r="H428" s="86"/>
      <c r="I428" s="86"/>
    </row>
    <row r="429" spans="1:9" ht="15.75" customHeight="1">
      <c r="A429" s="78" t="s">
        <v>676</v>
      </c>
      <c r="B429" s="78" t="s">
        <v>297</v>
      </c>
      <c r="C429" s="79" t="s">
        <v>582</v>
      </c>
      <c r="D429" s="89" t="s">
        <v>205</v>
      </c>
      <c r="E429" s="81">
        <v>46022</v>
      </c>
      <c r="F429" s="82"/>
      <c r="G429" s="72" t="s">
        <v>11</v>
      </c>
      <c r="H429" s="68">
        <v>0</v>
      </c>
      <c r="I429" s="68">
        <v>0</v>
      </c>
    </row>
    <row r="430" spans="1:9" ht="15.75" customHeight="1">
      <c r="A430" s="78"/>
      <c r="B430" s="78"/>
      <c r="C430" s="79"/>
      <c r="D430" s="89"/>
      <c r="E430" s="81"/>
      <c r="F430" s="83"/>
      <c r="G430" s="72" t="s">
        <v>12</v>
      </c>
      <c r="H430" s="68">
        <v>0</v>
      </c>
      <c r="I430" s="68">
        <v>0</v>
      </c>
    </row>
    <row r="431" spans="1:9" ht="15.75" customHeight="1">
      <c r="A431" s="78"/>
      <c r="B431" s="78"/>
      <c r="C431" s="79"/>
      <c r="D431" s="89"/>
      <c r="E431" s="81"/>
      <c r="F431" s="83"/>
      <c r="G431" s="72" t="s">
        <v>13</v>
      </c>
      <c r="H431" s="68">
        <v>0</v>
      </c>
      <c r="I431" s="68">
        <v>0</v>
      </c>
    </row>
    <row r="432" spans="1:9" ht="15.75" customHeight="1">
      <c r="A432" s="78"/>
      <c r="B432" s="78"/>
      <c r="C432" s="79"/>
      <c r="D432" s="89"/>
      <c r="E432" s="81"/>
      <c r="F432" s="83"/>
      <c r="G432" s="72" t="s">
        <v>14</v>
      </c>
      <c r="H432" s="68">
        <v>0</v>
      </c>
      <c r="I432" s="68">
        <v>0</v>
      </c>
    </row>
    <row r="433" spans="1:13" ht="15.75" customHeight="1">
      <c r="A433" s="78"/>
      <c r="B433" s="78"/>
      <c r="C433" s="79"/>
      <c r="D433" s="89"/>
      <c r="E433" s="81"/>
      <c r="F433" s="84"/>
      <c r="G433" s="72" t="s">
        <v>15</v>
      </c>
      <c r="H433" s="68">
        <v>0</v>
      </c>
      <c r="I433" s="68">
        <v>0</v>
      </c>
    </row>
    <row r="434" spans="1:13" ht="21.75" customHeight="1">
      <c r="A434" s="82"/>
      <c r="B434" s="87" t="s">
        <v>556</v>
      </c>
      <c r="C434" s="82" t="s">
        <v>582</v>
      </c>
      <c r="D434" s="89" t="s">
        <v>205</v>
      </c>
      <c r="E434" s="81">
        <v>46022</v>
      </c>
      <c r="F434" s="82"/>
      <c r="G434" s="82" t="s">
        <v>24</v>
      </c>
      <c r="H434" s="86" t="s">
        <v>24</v>
      </c>
      <c r="I434" s="86" t="s">
        <v>24</v>
      </c>
    </row>
    <row r="435" spans="1:13" ht="57.75" customHeight="1">
      <c r="A435" s="84"/>
      <c r="B435" s="88"/>
      <c r="C435" s="84"/>
      <c r="D435" s="89"/>
      <c r="E435" s="81"/>
      <c r="F435" s="84"/>
      <c r="G435" s="85"/>
      <c r="H435" s="86"/>
      <c r="I435" s="86"/>
    </row>
    <row r="436" spans="1:13" ht="21.75" customHeight="1">
      <c r="A436" s="78" t="s">
        <v>677</v>
      </c>
      <c r="B436" s="78" t="s">
        <v>301</v>
      </c>
      <c r="C436" s="79" t="s">
        <v>582</v>
      </c>
      <c r="D436" s="89" t="s">
        <v>205</v>
      </c>
      <c r="E436" s="81">
        <v>46022</v>
      </c>
      <c r="F436" s="82"/>
      <c r="G436" s="72" t="s">
        <v>11</v>
      </c>
      <c r="H436" s="68">
        <v>0</v>
      </c>
      <c r="I436" s="68">
        <v>0</v>
      </c>
    </row>
    <row r="437" spans="1:13" ht="21.75" customHeight="1">
      <c r="A437" s="78"/>
      <c r="B437" s="78"/>
      <c r="C437" s="79"/>
      <c r="D437" s="89"/>
      <c r="E437" s="81"/>
      <c r="F437" s="83"/>
      <c r="G437" s="72" t="s">
        <v>12</v>
      </c>
      <c r="H437" s="68">
        <v>0</v>
      </c>
      <c r="I437" s="68">
        <v>0</v>
      </c>
    </row>
    <row r="438" spans="1:13" ht="21.75" customHeight="1">
      <c r="A438" s="78"/>
      <c r="B438" s="78"/>
      <c r="C438" s="79"/>
      <c r="D438" s="89"/>
      <c r="E438" s="81"/>
      <c r="F438" s="83"/>
      <c r="G438" s="72" t="s">
        <v>13</v>
      </c>
      <c r="H438" s="68">
        <v>0</v>
      </c>
      <c r="I438" s="68">
        <v>0</v>
      </c>
      <c r="J438" s="130"/>
      <c r="K438" s="130"/>
      <c r="L438" s="130"/>
      <c r="M438" s="130"/>
    </row>
    <row r="439" spans="1:13" ht="21.75" customHeight="1">
      <c r="A439" s="78"/>
      <c r="B439" s="78"/>
      <c r="C439" s="79"/>
      <c r="D439" s="89"/>
      <c r="E439" s="81"/>
      <c r="F439" s="83"/>
      <c r="G439" s="72" t="s">
        <v>14</v>
      </c>
      <c r="H439" s="68">
        <v>0</v>
      </c>
      <c r="I439" s="68">
        <v>0</v>
      </c>
      <c r="J439" s="130"/>
      <c r="K439" s="130"/>
      <c r="L439" s="130"/>
      <c r="M439" s="130"/>
    </row>
    <row r="440" spans="1:13" ht="21.75" customHeight="1">
      <c r="A440" s="78"/>
      <c r="B440" s="78"/>
      <c r="C440" s="79"/>
      <c r="D440" s="89"/>
      <c r="E440" s="81"/>
      <c r="F440" s="84"/>
      <c r="G440" s="72" t="s">
        <v>15</v>
      </c>
      <c r="H440" s="68">
        <v>0</v>
      </c>
      <c r="I440" s="68">
        <v>0</v>
      </c>
      <c r="J440" s="131"/>
      <c r="K440" s="131"/>
      <c r="L440" s="131"/>
      <c r="M440" s="131"/>
    </row>
    <row r="441" spans="1:13" ht="18" customHeight="1">
      <c r="A441" s="82"/>
      <c r="B441" s="87" t="s">
        <v>557</v>
      </c>
      <c r="C441" s="82" t="s">
        <v>582</v>
      </c>
      <c r="D441" s="89" t="s">
        <v>205</v>
      </c>
      <c r="E441" s="81">
        <v>46022</v>
      </c>
      <c r="F441" s="82"/>
      <c r="G441" s="82" t="s">
        <v>24</v>
      </c>
      <c r="H441" s="86" t="s">
        <v>24</v>
      </c>
      <c r="I441" s="86" t="s">
        <v>24</v>
      </c>
    </row>
    <row r="442" spans="1:13" ht="45" customHeight="1">
      <c r="A442" s="84"/>
      <c r="B442" s="88"/>
      <c r="C442" s="84"/>
      <c r="D442" s="89"/>
      <c r="E442" s="81"/>
      <c r="F442" s="84"/>
      <c r="G442" s="85"/>
      <c r="H442" s="86"/>
      <c r="I442" s="86"/>
    </row>
    <row r="443" spans="1:13" ht="25.5" customHeight="1">
      <c r="A443" s="78" t="s">
        <v>678</v>
      </c>
      <c r="B443" s="105" t="s">
        <v>306</v>
      </c>
      <c r="C443" s="102" t="s">
        <v>497</v>
      </c>
      <c r="D443" s="103" t="s">
        <v>743</v>
      </c>
      <c r="E443" s="110">
        <v>46022</v>
      </c>
      <c r="F443" s="102" t="s">
        <v>497</v>
      </c>
      <c r="G443" s="64" t="s">
        <v>11</v>
      </c>
      <c r="H443" s="65">
        <f>H448+H457</f>
        <v>6277.5</v>
      </c>
      <c r="I443" s="65">
        <f>I448+I457</f>
        <v>0</v>
      </c>
    </row>
    <row r="444" spans="1:13" ht="25.5" customHeight="1">
      <c r="A444" s="78"/>
      <c r="B444" s="105"/>
      <c r="C444" s="102"/>
      <c r="D444" s="103"/>
      <c r="E444" s="110"/>
      <c r="F444" s="102"/>
      <c r="G444" s="64" t="s">
        <v>12</v>
      </c>
      <c r="H444" s="65">
        <f t="shared" ref="H444:I447" si="6">H449+H458</f>
        <v>0</v>
      </c>
      <c r="I444" s="65">
        <f t="shared" si="6"/>
        <v>0</v>
      </c>
    </row>
    <row r="445" spans="1:13" ht="25.5" customHeight="1">
      <c r="A445" s="78"/>
      <c r="B445" s="105"/>
      <c r="C445" s="102"/>
      <c r="D445" s="103"/>
      <c r="E445" s="110"/>
      <c r="F445" s="102"/>
      <c r="G445" s="64" t="s">
        <v>13</v>
      </c>
      <c r="H445" s="65">
        <f>H450+H459</f>
        <v>0</v>
      </c>
      <c r="I445" s="65">
        <f t="shared" si="6"/>
        <v>0</v>
      </c>
    </row>
    <row r="446" spans="1:13" ht="25.5" customHeight="1">
      <c r="A446" s="78"/>
      <c r="B446" s="105"/>
      <c r="C446" s="102"/>
      <c r="D446" s="103"/>
      <c r="E446" s="110"/>
      <c r="F446" s="102"/>
      <c r="G446" s="64" t="s">
        <v>14</v>
      </c>
      <c r="H446" s="65">
        <f>H451+H460</f>
        <v>5781.0770000000002</v>
      </c>
      <c r="I446" s="65">
        <f t="shared" si="6"/>
        <v>0</v>
      </c>
    </row>
    <row r="447" spans="1:13" ht="25.5" customHeight="1">
      <c r="A447" s="78"/>
      <c r="B447" s="105"/>
      <c r="C447" s="102"/>
      <c r="D447" s="103"/>
      <c r="E447" s="110"/>
      <c r="F447" s="102"/>
      <c r="G447" s="64" t="s">
        <v>15</v>
      </c>
      <c r="H447" s="65">
        <f>H452+H461</f>
        <v>496.423</v>
      </c>
      <c r="I447" s="65">
        <f t="shared" si="6"/>
        <v>0</v>
      </c>
    </row>
    <row r="448" spans="1:13" ht="20.25" customHeight="1">
      <c r="A448" s="78" t="s">
        <v>679</v>
      </c>
      <c r="B448" s="105" t="s">
        <v>309</v>
      </c>
      <c r="C448" s="102" t="s">
        <v>582</v>
      </c>
      <c r="D448" s="103" t="s">
        <v>739</v>
      </c>
      <c r="E448" s="106">
        <v>46022</v>
      </c>
      <c r="F448" s="104"/>
      <c r="G448" s="64" t="s">
        <v>312</v>
      </c>
      <c r="H448" s="75">
        <f>H449+H450+H451+H452</f>
        <v>4192.5</v>
      </c>
      <c r="I448" s="75">
        <f>I449+I450+I451+I452</f>
        <v>0</v>
      </c>
    </row>
    <row r="449" spans="1:9" ht="20.25" customHeight="1">
      <c r="A449" s="78"/>
      <c r="B449" s="105"/>
      <c r="C449" s="102"/>
      <c r="D449" s="103"/>
      <c r="E449" s="106"/>
      <c r="F449" s="104"/>
      <c r="G449" s="64" t="s">
        <v>12</v>
      </c>
      <c r="H449" s="75">
        <v>0</v>
      </c>
      <c r="I449" s="75">
        <v>0</v>
      </c>
    </row>
    <row r="450" spans="1:9" ht="20.25" customHeight="1">
      <c r="A450" s="78"/>
      <c r="B450" s="105"/>
      <c r="C450" s="102"/>
      <c r="D450" s="103"/>
      <c r="E450" s="106"/>
      <c r="F450" s="104"/>
      <c r="G450" s="64" t="s">
        <v>13</v>
      </c>
      <c r="H450" s="75">
        <v>0</v>
      </c>
      <c r="I450" s="75">
        <v>0</v>
      </c>
    </row>
    <row r="451" spans="1:9" ht="20.25" customHeight="1">
      <c r="A451" s="78"/>
      <c r="B451" s="105"/>
      <c r="C451" s="102"/>
      <c r="D451" s="103"/>
      <c r="E451" s="106"/>
      <c r="F451" s="104"/>
      <c r="G451" s="64" t="s">
        <v>14</v>
      </c>
      <c r="H451" s="75">
        <v>4192.5</v>
      </c>
      <c r="I451" s="75">
        <v>0</v>
      </c>
    </row>
    <row r="452" spans="1:9" ht="20.25" customHeight="1">
      <c r="A452" s="78"/>
      <c r="B452" s="105"/>
      <c r="C452" s="102"/>
      <c r="D452" s="103"/>
      <c r="E452" s="106"/>
      <c r="F452" s="104"/>
      <c r="G452" s="64" t="s">
        <v>15</v>
      </c>
      <c r="H452" s="75">
        <v>0</v>
      </c>
      <c r="I452" s="75">
        <v>0</v>
      </c>
    </row>
    <row r="453" spans="1:9" ht="25.5" customHeight="1">
      <c r="A453" s="82"/>
      <c r="B453" s="107" t="s">
        <v>558</v>
      </c>
      <c r="C453" s="100" t="s">
        <v>582</v>
      </c>
      <c r="D453" s="103" t="s">
        <v>740</v>
      </c>
      <c r="E453" s="106">
        <v>46022</v>
      </c>
      <c r="F453" s="104" t="s">
        <v>741</v>
      </c>
      <c r="G453" s="100" t="s">
        <v>24</v>
      </c>
      <c r="H453" s="102" t="s">
        <v>24</v>
      </c>
      <c r="I453" s="102" t="s">
        <v>24</v>
      </c>
    </row>
    <row r="454" spans="1:9" ht="81" customHeight="1">
      <c r="A454" s="84"/>
      <c r="B454" s="108"/>
      <c r="C454" s="109"/>
      <c r="D454" s="103"/>
      <c r="E454" s="106"/>
      <c r="F454" s="104"/>
      <c r="G454" s="101"/>
      <c r="H454" s="102"/>
      <c r="I454" s="102"/>
    </row>
    <row r="455" spans="1:9" ht="38.25" customHeight="1">
      <c r="A455" s="82"/>
      <c r="B455" s="107" t="s">
        <v>559</v>
      </c>
      <c r="C455" s="100" t="s">
        <v>584</v>
      </c>
      <c r="D455" s="103" t="s">
        <v>739</v>
      </c>
      <c r="E455" s="106">
        <v>45810</v>
      </c>
      <c r="F455" s="104" t="s">
        <v>717</v>
      </c>
      <c r="G455" s="100" t="s">
        <v>24</v>
      </c>
      <c r="H455" s="102" t="s">
        <v>24</v>
      </c>
      <c r="I455" s="102" t="s">
        <v>24</v>
      </c>
    </row>
    <row r="456" spans="1:9" ht="74.25" customHeight="1">
      <c r="A456" s="84"/>
      <c r="B456" s="108"/>
      <c r="C456" s="109"/>
      <c r="D456" s="103"/>
      <c r="E456" s="106"/>
      <c r="F456" s="104"/>
      <c r="G456" s="101"/>
      <c r="H456" s="102"/>
      <c r="I456" s="102"/>
    </row>
    <row r="457" spans="1:9" ht="16.5" customHeight="1">
      <c r="A457" s="78" t="s">
        <v>680</v>
      </c>
      <c r="B457" s="105" t="s">
        <v>317</v>
      </c>
      <c r="C457" s="102" t="s">
        <v>582</v>
      </c>
      <c r="D457" s="103" t="s">
        <v>739</v>
      </c>
      <c r="E457" s="106">
        <v>46022</v>
      </c>
      <c r="F457" s="104"/>
      <c r="G457" s="64" t="s">
        <v>312</v>
      </c>
      <c r="H457" s="75">
        <f>H458+H459+H460+H461</f>
        <v>2085</v>
      </c>
      <c r="I457" s="75">
        <f>I458+I459+I460+I461</f>
        <v>0</v>
      </c>
    </row>
    <row r="458" spans="1:9" ht="16.5" customHeight="1">
      <c r="A458" s="78"/>
      <c r="B458" s="105"/>
      <c r="C458" s="102"/>
      <c r="D458" s="103"/>
      <c r="E458" s="106"/>
      <c r="F458" s="104"/>
      <c r="G458" s="64" t="s">
        <v>12</v>
      </c>
      <c r="H458" s="76">
        <v>0</v>
      </c>
      <c r="I458" s="75">
        <v>0</v>
      </c>
    </row>
    <row r="459" spans="1:9" ht="16.5" customHeight="1">
      <c r="A459" s="78"/>
      <c r="B459" s="105"/>
      <c r="C459" s="102"/>
      <c r="D459" s="103"/>
      <c r="E459" s="106"/>
      <c r="F459" s="104"/>
      <c r="G459" s="64" t="s">
        <v>13</v>
      </c>
      <c r="H459" s="76">
        <v>0</v>
      </c>
      <c r="I459" s="75">
        <v>0</v>
      </c>
    </row>
    <row r="460" spans="1:9" ht="16.5" customHeight="1">
      <c r="A460" s="78"/>
      <c r="B460" s="105"/>
      <c r="C460" s="102"/>
      <c r="D460" s="103"/>
      <c r="E460" s="106"/>
      <c r="F460" s="104"/>
      <c r="G460" s="64" t="s">
        <v>14</v>
      </c>
      <c r="H460" s="76">
        <v>1588.577</v>
      </c>
      <c r="I460" s="75">
        <v>0</v>
      </c>
    </row>
    <row r="461" spans="1:9" ht="16.5" customHeight="1">
      <c r="A461" s="78"/>
      <c r="B461" s="105"/>
      <c r="C461" s="102"/>
      <c r="D461" s="103"/>
      <c r="E461" s="106"/>
      <c r="F461" s="104"/>
      <c r="G461" s="64" t="s">
        <v>15</v>
      </c>
      <c r="H461" s="75">
        <v>496.423</v>
      </c>
      <c r="I461" s="75">
        <v>0</v>
      </c>
    </row>
    <row r="462" spans="1:9" ht="22.5" customHeight="1">
      <c r="A462" s="82"/>
      <c r="B462" s="107" t="s">
        <v>560</v>
      </c>
      <c r="C462" s="100" t="s">
        <v>582</v>
      </c>
      <c r="D462" s="103" t="s">
        <v>739</v>
      </c>
      <c r="E462" s="106">
        <v>46022</v>
      </c>
      <c r="F462" s="104" t="s">
        <v>719</v>
      </c>
      <c r="G462" s="100" t="s">
        <v>24</v>
      </c>
      <c r="H462" s="102" t="s">
        <v>24</v>
      </c>
      <c r="I462" s="102" t="s">
        <v>24</v>
      </c>
    </row>
    <row r="463" spans="1:9" ht="53.25" customHeight="1">
      <c r="A463" s="84"/>
      <c r="B463" s="108"/>
      <c r="C463" s="109"/>
      <c r="D463" s="103"/>
      <c r="E463" s="106"/>
      <c r="F463" s="104"/>
      <c r="G463" s="101"/>
      <c r="H463" s="102"/>
      <c r="I463" s="102"/>
    </row>
    <row r="464" spans="1:9" ht="25.5" customHeight="1">
      <c r="A464" s="82"/>
      <c r="B464" s="107" t="s">
        <v>561</v>
      </c>
      <c r="C464" s="100" t="s">
        <v>582</v>
      </c>
      <c r="D464" s="103" t="s">
        <v>739</v>
      </c>
      <c r="E464" s="106">
        <v>46022</v>
      </c>
      <c r="F464" s="104" t="s">
        <v>719</v>
      </c>
      <c r="G464" s="100" t="s">
        <v>24</v>
      </c>
      <c r="H464" s="102" t="s">
        <v>24</v>
      </c>
      <c r="I464" s="102" t="s">
        <v>24</v>
      </c>
    </row>
    <row r="465" spans="1:9" ht="33.75" customHeight="1">
      <c r="A465" s="84"/>
      <c r="B465" s="108"/>
      <c r="C465" s="109"/>
      <c r="D465" s="103"/>
      <c r="E465" s="106"/>
      <c r="F465" s="104"/>
      <c r="G465" s="101"/>
      <c r="H465" s="102"/>
      <c r="I465" s="102"/>
    </row>
    <row r="466" spans="1:9" ht="15.75" customHeight="1">
      <c r="A466" s="78" t="s">
        <v>681</v>
      </c>
      <c r="B466" s="78" t="s">
        <v>329</v>
      </c>
      <c r="C466" s="79" t="s">
        <v>497</v>
      </c>
      <c r="D466" s="89" t="s">
        <v>330</v>
      </c>
      <c r="E466" s="81">
        <v>46022</v>
      </c>
      <c r="F466" s="82" t="s">
        <v>497</v>
      </c>
      <c r="G466" s="72" t="s">
        <v>11</v>
      </c>
      <c r="H466" s="13">
        <f>H469</f>
        <v>22383.4</v>
      </c>
      <c r="I466" s="13">
        <f>I469</f>
        <v>13404.8</v>
      </c>
    </row>
    <row r="467" spans="1:9" ht="15.75" customHeight="1">
      <c r="A467" s="78"/>
      <c r="B467" s="78"/>
      <c r="C467" s="79"/>
      <c r="D467" s="89"/>
      <c r="E467" s="81"/>
      <c r="F467" s="83"/>
      <c r="G467" s="72" t="s">
        <v>12</v>
      </c>
      <c r="H467" s="68">
        <v>0</v>
      </c>
      <c r="I467" s="68">
        <v>0</v>
      </c>
    </row>
    <row r="468" spans="1:9" ht="15.75" customHeight="1">
      <c r="A468" s="78"/>
      <c r="B468" s="78"/>
      <c r="C468" s="79"/>
      <c r="D468" s="89"/>
      <c r="E468" s="81"/>
      <c r="F468" s="83"/>
      <c r="G468" s="72" t="s">
        <v>13</v>
      </c>
      <c r="H468" s="68">
        <v>0</v>
      </c>
      <c r="I468" s="68">
        <v>0</v>
      </c>
    </row>
    <row r="469" spans="1:9" ht="15.75" customHeight="1">
      <c r="A469" s="78"/>
      <c r="B469" s="78"/>
      <c r="C469" s="79"/>
      <c r="D469" s="89"/>
      <c r="E469" s="81"/>
      <c r="F469" s="83"/>
      <c r="G469" s="72" t="s">
        <v>14</v>
      </c>
      <c r="H469" s="68">
        <f>H474</f>
        <v>22383.4</v>
      </c>
      <c r="I469" s="68">
        <f>I474</f>
        <v>13404.8</v>
      </c>
    </row>
    <row r="470" spans="1:9" ht="15.75" customHeight="1">
      <c r="A470" s="78"/>
      <c r="B470" s="78"/>
      <c r="C470" s="79"/>
      <c r="D470" s="89"/>
      <c r="E470" s="81"/>
      <c r="F470" s="84"/>
      <c r="G470" s="72" t="s">
        <v>15</v>
      </c>
      <c r="H470" s="68">
        <v>0</v>
      </c>
      <c r="I470" s="68">
        <v>0</v>
      </c>
    </row>
    <row r="471" spans="1:9" ht="15.75" customHeight="1">
      <c r="A471" s="78" t="s">
        <v>682</v>
      </c>
      <c r="B471" s="78" t="s">
        <v>332</v>
      </c>
      <c r="C471" s="82" t="s">
        <v>582</v>
      </c>
      <c r="D471" s="89" t="s">
        <v>220</v>
      </c>
      <c r="E471" s="81">
        <v>46022</v>
      </c>
      <c r="F471" s="82"/>
      <c r="G471" s="72" t="s">
        <v>11</v>
      </c>
      <c r="H471" s="13">
        <f>H474</f>
        <v>22383.4</v>
      </c>
      <c r="I471" s="13">
        <f>I474</f>
        <v>13404.8</v>
      </c>
    </row>
    <row r="472" spans="1:9" ht="15.75" customHeight="1">
      <c r="A472" s="78"/>
      <c r="B472" s="78"/>
      <c r="C472" s="83"/>
      <c r="D472" s="89"/>
      <c r="E472" s="81"/>
      <c r="F472" s="83"/>
      <c r="G472" s="72" t="s">
        <v>12</v>
      </c>
      <c r="H472" s="68">
        <v>0</v>
      </c>
      <c r="I472" s="68">
        <v>0</v>
      </c>
    </row>
    <row r="473" spans="1:9" ht="15.75" customHeight="1">
      <c r="A473" s="78"/>
      <c r="B473" s="78"/>
      <c r="C473" s="83"/>
      <c r="D473" s="89"/>
      <c r="E473" s="81"/>
      <c r="F473" s="83"/>
      <c r="G473" s="72" t="s">
        <v>13</v>
      </c>
      <c r="H473" s="68">
        <v>0</v>
      </c>
      <c r="I473" s="68">
        <v>0</v>
      </c>
    </row>
    <row r="474" spans="1:9" ht="15.75" customHeight="1">
      <c r="A474" s="78"/>
      <c r="B474" s="78"/>
      <c r="C474" s="83"/>
      <c r="D474" s="89"/>
      <c r="E474" s="81"/>
      <c r="F474" s="83"/>
      <c r="G474" s="72" t="s">
        <v>14</v>
      </c>
      <c r="H474" s="68">
        <v>22383.4</v>
      </c>
      <c r="I474" s="68">
        <v>13404.8</v>
      </c>
    </row>
    <row r="475" spans="1:9" ht="15.75" customHeight="1">
      <c r="A475" s="78"/>
      <c r="B475" s="78"/>
      <c r="C475" s="84"/>
      <c r="D475" s="89"/>
      <c r="E475" s="81"/>
      <c r="F475" s="84"/>
      <c r="G475" s="72" t="s">
        <v>15</v>
      </c>
      <c r="H475" s="68">
        <v>0</v>
      </c>
      <c r="I475" s="68">
        <v>0</v>
      </c>
    </row>
    <row r="476" spans="1:9" ht="15.75" customHeight="1">
      <c r="A476" s="82"/>
      <c r="B476" s="87" t="s">
        <v>562</v>
      </c>
      <c r="C476" s="82" t="s">
        <v>582</v>
      </c>
      <c r="D476" s="89" t="s">
        <v>220</v>
      </c>
      <c r="E476" s="81">
        <v>46022</v>
      </c>
      <c r="F476" s="82"/>
      <c r="G476" s="82" t="s">
        <v>24</v>
      </c>
      <c r="H476" s="86" t="s">
        <v>24</v>
      </c>
      <c r="I476" s="86" t="s">
        <v>24</v>
      </c>
    </row>
    <row r="477" spans="1:9" ht="39.75" customHeight="1">
      <c r="A477" s="84"/>
      <c r="B477" s="88"/>
      <c r="C477" s="84"/>
      <c r="D477" s="89"/>
      <c r="E477" s="81"/>
      <c r="F477" s="84"/>
      <c r="G477" s="85"/>
      <c r="H477" s="86"/>
      <c r="I477" s="86"/>
    </row>
    <row r="478" spans="1:9" ht="18" customHeight="1">
      <c r="A478" s="78" t="s">
        <v>683</v>
      </c>
      <c r="B478" s="78" t="s">
        <v>336</v>
      </c>
      <c r="C478" s="79" t="s">
        <v>497</v>
      </c>
      <c r="D478" s="89" t="s">
        <v>337</v>
      </c>
      <c r="E478" s="81">
        <v>46022</v>
      </c>
      <c r="F478" s="82" t="s">
        <v>497</v>
      </c>
      <c r="G478" s="72" t="s">
        <v>11</v>
      </c>
      <c r="H478" s="13">
        <f>SUM(H479:H482)</f>
        <v>3369.1</v>
      </c>
      <c r="I478" s="13">
        <f>SUM(I479:I482)</f>
        <v>2068.4</v>
      </c>
    </row>
    <row r="479" spans="1:9" ht="18" customHeight="1">
      <c r="A479" s="78"/>
      <c r="B479" s="78"/>
      <c r="C479" s="79"/>
      <c r="D479" s="89"/>
      <c r="E479" s="81"/>
      <c r="F479" s="83"/>
      <c r="G479" s="72" t="s">
        <v>12</v>
      </c>
      <c r="H479" s="68">
        <v>0</v>
      </c>
      <c r="I479" s="68">
        <v>0</v>
      </c>
    </row>
    <row r="480" spans="1:9" ht="18" customHeight="1">
      <c r="A480" s="78"/>
      <c r="B480" s="78"/>
      <c r="C480" s="79"/>
      <c r="D480" s="89"/>
      <c r="E480" s="81"/>
      <c r="F480" s="83"/>
      <c r="G480" s="72" t="s">
        <v>13</v>
      </c>
      <c r="H480" s="68">
        <v>3369.1</v>
      </c>
      <c r="I480" s="68">
        <v>2068.4</v>
      </c>
    </row>
    <row r="481" spans="1:9" ht="18" customHeight="1">
      <c r="A481" s="78"/>
      <c r="B481" s="78"/>
      <c r="C481" s="79"/>
      <c r="D481" s="89"/>
      <c r="E481" s="81"/>
      <c r="F481" s="83"/>
      <c r="G481" s="72" t="s">
        <v>14</v>
      </c>
      <c r="H481" s="68">
        <v>0</v>
      </c>
      <c r="I481" s="68">
        <v>0</v>
      </c>
    </row>
    <row r="482" spans="1:9" ht="18" customHeight="1">
      <c r="A482" s="78"/>
      <c r="B482" s="78"/>
      <c r="C482" s="79"/>
      <c r="D482" s="89"/>
      <c r="E482" s="81"/>
      <c r="F482" s="84"/>
      <c r="G482" s="72" t="s">
        <v>15</v>
      </c>
      <c r="H482" s="68">
        <v>0</v>
      </c>
      <c r="I482" s="68">
        <v>0</v>
      </c>
    </row>
    <row r="483" spans="1:9" ht="15.75" customHeight="1">
      <c r="A483" s="82"/>
      <c r="B483" s="87" t="s">
        <v>563</v>
      </c>
      <c r="C483" s="82" t="s">
        <v>584</v>
      </c>
      <c r="D483" s="89" t="s">
        <v>341</v>
      </c>
      <c r="E483" s="79" t="s">
        <v>342</v>
      </c>
      <c r="F483" s="82" t="s">
        <v>727</v>
      </c>
      <c r="G483" s="82" t="s">
        <v>24</v>
      </c>
      <c r="H483" s="86" t="s">
        <v>24</v>
      </c>
      <c r="I483" s="86" t="s">
        <v>24</v>
      </c>
    </row>
    <row r="484" spans="1:9" ht="139.5" customHeight="1">
      <c r="A484" s="84"/>
      <c r="B484" s="88"/>
      <c r="C484" s="84"/>
      <c r="D484" s="89"/>
      <c r="E484" s="79"/>
      <c r="F484" s="84"/>
      <c r="G484" s="85"/>
      <c r="H484" s="86"/>
      <c r="I484" s="86"/>
    </row>
    <row r="485" spans="1:9" ht="15.75" customHeight="1">
      <c r="A485" s="78" t="s">
        <v>684</v>
      </c>
      <c r="B485" s="78" t="s">
        <v>343</v>
      </c>
      <c r="C485" s="79" t="s">
        <v>497</v>
      </c>
      <c r="D485" s="89" t="s">
        <v>344</v>
      </c>
      <c r="E485" s="81">
        <v>46022</v>
      </c>
      <c r="F485" s="82" t="s">
        <v>497</v>
      </c>
      <c r="G485" s="72" t="s">
        <v>11</v>
      </c>
      <c r="H485" s="13">
        <f>SUM(H486:H489)</f>
        <v>3330.3</v>
      </c>
      <c r="I485" s="13">
        <f>SUM(I486:I489)</f>
        <v>3330.3</v>
      </c>
    </row>
    <row r="486" spans="1:9" ht="15.75" customHeight="1">
      <c r="A486" s="78"/>
      <c r="B486" s="78"/>
      <c r="C486" s="79"/>
      <c r="D486" s="89"/>
      <c r="E486" s="81"/>
      <c r="F486" s="83"/>
      <c r="G486" s="72" t="s">
        <v>12</v>
      </c>
      <c r="H486" s="68">
        <f t="shared" ref="H486:I486" si="7">H491+H500</f>
        <v>0</v>
      </c>
      <c r="I486" s="68">
        <f t="shared" si="7"/>
        <v>0</v>
      </c>
    </row>
    <row r="487" spans="1:9" ht="15.75" customHeight="1">
      <c r="A487" s="78"/>
      <c r="B487" s="78"/>
      <c r="C487" s="79"/>
      <c r="D487" s="89"/>
      <c r="E487" s="81"/>
      <c r="F487" s="83"/>
      <c r="G487" s="72" t="s">
        <v>13</v>
      </c>
      <c r="H487" s="68">
        <f>H492+H501</f>
        <v>2323.1</v>
      </c>
      <c r="I487" s="68">
        <f>I492+I501</f>
        <v>2323.1</v>
      </c>
    </row>
    <row r="488" spans="1:9" ht="15.75" customHeight="1">
      <c r="A488" s="78"/>
      <c r="B488" s="78"/>
      <c r="C488" s="79"/>
      <c r="D488" s="89"/>
      <c r="E488" s="81"/>
      <c r="F488" s="83"/>
      <c r="G488" s="72" t="s">
        <v>14</v>
      </c>
      <c r="H488" s="68">
        <f>H493+H502</f>
        <v>1007.2</v>
      </c>
      <c r="I488" s="68">
        <f>I493+I502</f>
        <v>1007.2</v>
      </c>
    </row>
    <row r="489" spans="1:9" ht="15.75" customHeight="1">
      <c r="A489" s="78"/>
      <c r="B489" s="78"/>
      <c r="C489" s="79"/>
      <c r="D489" s="89"/>
      <c r="E489" s="81"/>
      <c r="F489" s="84"/>
      <c r="G489" s="72" t="s">
        <v>15</v>
      </c>
      <c r="H489" s="68">
        <v>0</v>
      </c>
      <c r="I489" s="68">
        <v>0</v>
      </c>
    </row>
    <row r="490" spans="1:9" ht="15.75" customHeight="1">
      <c r="A490" s="78" t="s">
        <v>685</v>
      </c>
      <c r="B490" s="78" t="s">
        <v>346</v>
      </c>
      <c r="C490" s="79" t="s">
        <v>582</v>
      </c>
      <c r="D490" s="89" t="s">
        <v>344</v>
      </c>
      <c r="E490" s="81">
        <v>46022</v>
      </c>
      <c r="F490" s="82"/>
      <c r="G490" s="72" t="s">
        <v>11</v>
      </c>
      <c r="H490" s="13">
        <f>SUM(H491:H494)</f>
        <v>2581.1999999999998</v>
      </c>
      <c r="I490" s="13">
        <f>SUM(I491:I494)</f>
        <v>2581.1999999999998</v>
      </c>
    </row>
    <row r="491" spans="1:9" ht="15.75" customHeight="1">
      <c r="A491" s="78"/>
      <c r="B491" s="78"/>
      <c r="C491" s="79"/>
      <c r="D491" s="89"/>
      <c r="E491" s="81"/>
      <c r="F491" s="83"/>
      <c r="G491" s="72" t="s">
        <v>12</v>
      </c>
      <c r="H491" s="68">
        <v>0</v>
      </c>
      <c r="I491" s="68">
        <v>0</v>
      </c>
    </row>
    <row r="492" spans="1:9" ht="15.75" customHeight="1">
      <c r="A492" s="78"/>
      <c r="B492" s="78"/>
      <c r="C492" s="79"/>
      <c r="D492" s="89"/>
      <c r="E492" s="81"/>
      <c r="F492" s="83"/>
      <c r="G492" s="72" t="s">
        <v>13</v>
      </c>
      <c r="H492" s="68">
        <f>1600+723.1</f>
        <v>2323.1</v>
      </c>
      <c r="I492" s="68">
        <f>1600+723.1</f>
        <v>2323.1</v>
      </c>
    </row>
    <row r="493" spans="1:9" ht="15.75" customHeight="1">
      <c r="A493" s="78"/>
      <c r="B493" s="78"/>
      <c r="C493" s="79"/>
      <c r="D493" s="89"/>
      <c r="E493" s="81"/>
      <c r="F493" s="83"/>
      <c r="G493" s="72" t="s">
        <v>14</v>
      </c>
      <c r="H493" s="68">
        <f>177.7+80.4</f>
        <v>258.10000000000002</v>
      </c>
      <c r="I493" s="68">
        <f>177.7+80.4</f>
        <v>258.10000000000002</v>
      </c>
    </row>
    <row r="494" spans="1:9" ht="15.75" customHeight="1">
      <c r="A494" s="78"/>
      <c r="B494" s="78"/>
      <c r="C494" s="79"/>
      <c r="D494" s="89"/>
      <c r="E494" s="81"/>
      <c r="F494" s="84"/>
      <c r="G494" s="72" t="s">
        <v>15</v>
      </c>
      <c r="H494" s="68">
        <v>0</v>
      </c>
      <c r="I494" s="68">
        <v>0</v>
      </c>
    </row>
    <row r="495" spans="1:9" ht="15.75" customHeight="1">
      <c r="A495" s="82"/>
      <c r="B495" s="87" t="s">
        <v>564</v>
      </c>
      <c r="C495" s="82" t="s">
        <v>582</v>
      </c>
      <c r="D495" s="89" t="s">
        <v>227</v>
      </c>
      <c r="E495" s="81">
        <v>46022</v>
      </c>
      <c r="F495" s="82"/>
      <c r="G495" s="82" t="s">
        <v>24</v>
      </c>
      <c r="H495" s="86" t="s">
        <v>24</v>
      </c>
      <c r="I495" s="86" t="s">
        <v>24</v>
      </c>
    </row>
    <row r="496" spans="1:9" ht="50.25" customHeight="1">
      <c r="A496" s="84"/>
      <c r="B496" s="88"/>
      <c r="C496" s="84"/>
      <c r="D496" s="89"/>
      <c r="E496" s="81"/>
      <c r="F496" s="84"/>
      <c r="G496" s="85"/>
      <c r="H496" s="86"/>
      <c r="I496" s="86"/>
    </row>
    <row r="497" spans="1:9" ht="15.75" customHeight="1">
      <c r="A497" s="82"/>
      <c r="B497" s="87" t="s">
        <v>565</v>
      </c>
      <c r="C497" s="82" t="s">
        <v>582</v>
      </c>
      <c r="D497" s="89" t="s">
        <v>351</v>
      </c>
      <c r="E497" s="81">
        <v>46022</v>
      </c>
      <c r="F497" s="82"/>
      <c r="G497" s="82" t="s">
        <v>24</v>
      </c>
      <c r="H497" s="86" t="s">
        <v>24</v>
      </c>
      <c r="I497" s="86" t="s">
        <v>24</v>
      </c>
    </row>
    <row r="498" spans="1:9" ht="36" customHeight="1">
      <c r="A498" s="84"/>
      <c r="B498" s="88"/>
      <c r="C498" s="84"/>
      <c r="D498" s="89"/>
      <c r="E498" s="81"/>
      <c r="F498" s="84"/>
      <c r="G498" s="85"/>
      <c r="H498" s="86"/>
      <c r="I498" s="86"/>
    </row>
    <row r="499" spans="1:9" ht="15.75" customHeight="1">
      <c r="A499" s="78" t="s">
        <v>686</v>
      </c>
      <c r="B499" s="78" t="s">
        <v>352</v>
      </c>
      <c r="C499" s="79" t="s">
        <v>582</v>
      </c>
      <c r="D499" s="89" t="s">
        <v>227</v>
      </c>
      <c r="E499" s="81">
        <v>46022</v>
      </c>
      <c r="F499" s="82"/>
      <c r="G499" s="72" t="s">
        <v>11</v>
      </c>
      <c r="H499" s="13">
        <f>SUM(H500:H503)</f>
        <v>749.1</v>
      </c>
      <c r="I499" s="13">
        <f>SUM(I500:I503)</f>
        <v>749.1</v>
      </c>
    </row>
    <row r="500" spans="1:9" ht="15.75" customHeight="1">
      <c r="A500" s="78"/>
      <c r="B500" s="78"/>
      <c r="C500" s="79"/>
      <c r="D500" s="89"/>
      <c r="E500" s="81"/>
      <c r="F500" s="83"/>
      <c r="G500" s="72" t="s">
        <v>12</v>
      </c>
      <c r="H500" s="68">
        <v>0</v>
      </c>
      <c r="I500" s="68">
        <v>0</v>
      </c>
    </row>
    <row r="501" spans="1:9" ht="15.75" customHeight="1">
      <c r="A501" s="78"/>
      <c r="B501" s="78"/>
      <c r="C501" s="79"/>
      <c r="D501" s="89"/>
      <c r="E501" s="81"/>
      <c r="F501" s="83"/>
      <c r="G501" s="72" t="s">
        <v>13</v>
      </c>
      <c r="H501" s="68">
        <v>0</v>
      </c>
      <c r="I501" s="68">
        <v>0</v>
      </c>
    </row>
    <row r="502" spans="1:9" ht="15.75" customHeight="1">
      <c r="A502" s="78"/>
      <c r="B502" s="78"/>
      <c r="C502" s="79"/>
      <c r="D502" s="89"/>
      <c r="E502" s="81"/>
      <c r="F502" s="83"/>
      <c r="G502" s="72" t="s">
        <v>14</v>
      </c>
      <c r="H502" s="68">
        <f>495.2+253.9</f>
        <v>749.1</v>
      </c>
      <c r="I502" s="68">
        <f>495.2+253.9</f>
        <v>749.1</v>
      </c>
    </row>
    <row r="503" spans="1:9" ht="15.75" customHeight="1">
      <c r="A503" s="78"/>
      <c r="B503" s="78"/>
      <c r="C503" s="79"/>
      <c r="D503" s="89"/>
      <c r="E503" s="81"/>
      <c r="F503" s="84"/>
      <c r="G503" s="72" t="s">
        <v>15</v>
      </c>
      <c r="H503" s="68">
        <v>0</v>
      </c>
      <c r="I503" s="68">
        <v>0</v>
      </c>
    </row>
    <row r="504" spans="1:9" ht="15.75" customHeight="1">
      <c r="A504" s="82"/>
      <c r="B504" s="87" t="s">
        <v>566</v>
      </c>
      <c r="C504" s="82" t="s">
        <v>582</v>
      </c>
      <c r="D504" s="89" t="s">
        <v>227</v>
      </c>
      <c r="E504" s="81">
        <v>46022</v>
      </c>
      <c r="F504" s="82"/>
      <c r="G504" s="82" t="s">
        <v>24</v>
      </c>
      <c r="H504" s="86" t="s">
        <v>24</v>
      </c>
      <c r="I504" s="86" t="s">
        <v>24</v>
      </c>
    </row>
    <row r="505" spans="1:9" ht="57.75" customHeight="1">
      <c r="A505" s="84"/>
      <c r="B505" s="88"/>
      <c r="C505" s="84"/>
      <c r="D505" s="89"/>
      <c r="E505" s="81"/>
      <c r="F505" s="84"/>
      <c r="G505" s="85"/>
      <c r="H505" s="86"/>
      <c r="I505" s="86"/>
    </row>
    <row r="506" spans="1:9" ht="15.75" customHeight="1">
      <c r="A506" s="87" t="s">
        <v>687</v>
      </c>
      <c r="B506" s="87" t="s">
        <v>515</v>
      </c>
      <c r="C506" s="82" t="s">
        <v>497</v>
      </c>
      <c r="D506" s="89" t="s">
        <v>180</v>
      </c>
      <c r="E506" s="81">
        <v>46022</v>
      </c>
      <c r="F506" s="82" t="s">
        <v>497</v>
      </c>
      <c r="G506" s="72" t="s">
        <v>11</v>
      </c>
      <c r="H506" s="13">
        <f>SUM(H507:H510)</f>
        <v>620936.6</v>
      </c>
      <c r="I506" s="13">
        <f>SUM(I507:I510)</f>
        <v>620936.6</v>
      </c>
    </row>
    <row r="507" spans="1:9" ht="15.75" customHeight="1">
      <c r="A507" s="92"/>
      <c r="B507" s="92"/>
      <c r="C507" s="83"/>
      <c r="D507" s="89"/>
      <c r="E507" s="81"/>
      <c r="F507" s="83"/>
      <c r="G507" s="72" t="s">
        <v>12</v>
      </c>
      <c r="H507" s="68">
        <f>H512</f>
        <v>362032.1</v>
      </c>
      <c r="I507" s="68">
        <f>I512</f>
        <v>362032.1</v>
      </c>
    </row>
    <row r="508" spans="1:9" ht="15.75" customHeight="1">
      <c r="A508" s="92"/>
      <c r="B508" s="92"/>
      <c r="C508" s="83"/>
      <c r="D508" s="89"/>
      <c r="E508" s="81"/>
      <c r="F508" s="83"/>
      <c r="G508" s="72" t="s">
        <v>13</v>
      </c>
      <c r="H508" s="68">
        <f t="shared" ref="H508" si="8">H513</f>
        <v>246485.9</v>
      </c>
      <c r="I508" s="68">
        <f>I513</f>
        <v>246485.9</v>
      </c>
    </row>
    <row r="509" spans="1:9" ht="15.75" customHeight="1">
      <c r="A509" s="92"/>
      <c r="B509" s="92"/>
      <c r="C509" s="83"/>
      <c r="D509" s="89"/>
      <c r="E509" s="81"/>
      <c r="F509" s="83"/>
      <c r="G509" s="72" t="s">
        <v>14</v>
      </c>
      <c r="H509" s="68">
        <f t="shared" ref="H509" si="9">H514</f>
        <v>12418.6</v>
      </c>
      <c r="I509" s="68">
        <f>I514</f>
        <v>12418.6</v>
      </c>
    </row>
    <row r="510" spans="1:9" ht="15.75" customHeight="1">
      <c r="A510" s="88"/>
      <c r="B510" s="88"/>
      <c r="C510" s="84"/>
      <c r="D510" s="89"/>
      <c r="E510" s="81"/>
      <c r="F510" s="84"/>
      <c r="G510" s="72" t="s">
        <v>15</v>
      </c>
      <c r="H510" s="68"/>
      <c r="I510" s="68"/>
    </row>
    <row r="511" spans="1:9" ht="15.75" customHeight="1">
      <c r="A511" s="78" t="s">
        <v>688</v>
      </c>
      <c r="B511" s="78" t="s">
        <v>495</v>
      </c>
      <c r="C511" s="79" t="s">
        <v>582</v>
      </c>
      <c r="D511" s="89" t="s">
        <v>180</v>
      </c>
      <c r="E511" s="81">
        <v>46022</v>
      </c>
      <c r="F511" s="82"/>
      <c r="G511" s="72" t="s">
        <v>11</v>
      </c>
      <c r="H511" s="68">
        <f>SUM(H512:H515)</f>
        <v>620936.6</v>
      </c>
      <c r="I511" s="68">
        <f>SUM(I512:I515)</f>
        <v>620936.6</v>
      </c>
    </row>
    <row r="512" spans="1:9" ht="15.75" customHeight="1">
      <c r="A512" s="78"/>
      <c r="B512" s="78"/>
      <c r="C512" s="79"/>
      <c r="D512" s="89"/>
      <c r="E512" s="81"/>
      <c r="F512" s="83"/>
      <c r="G512" s="72" t="s">
        <v>12</v>
      </c>
      <c r="H512" s="68">
        <v>362032.1</v>
      </c>
      <c r="I512" s="68">
        <v>362032.1</v>
      </c>
    </row>
    <row r="513" spans="1:9" ht="15.75" customHeight="1">
      <c r="A513" s="78"/>
      <c r="B513" s="78"/>
      <c r="C513" s="79"/>
      <c r="D513" s="89"/>
      <c r="E513" s="81"/>
      <c r="F513" s="83"/>
      <c r="G513" s="72" t="s">
        <v>13</v>
      </c>
      <c r="H513" s="68">
        <f>140790.3+105695.6</f>
        <v>246485.9</v>
      </c>
      <c r="I513" s="68">
        <f>140790.3+105695.6</f>
        <v>246485.9</v>
      </c>
    </row>
    <row r="514" spans="1:9" ht="15.75" customHeight="1">
      <c r="A514" s="78"/>
      <c r="B514" s="78"/>
      <c r="C514" s="79"/>
      <c r="D514" s="89"/>
      <c r="E514" s="81"/>
      <c r="F514" s="83"/>
      <c r="G514" s="72" t="s">
        <v>14</v>
      </c>
      <c r="H514" s="68">
        <f>10261.6+2157</f>
        <v>12418.6</v>
      </c>
      <c r="I514" s="68">
        <f>10261.6+2157</f>
        <v>12418.6</v>
      </c>
    </row>
    <row r="515" spans="1:9" ht="15.75" customHeight="1">
      <c r="A515" s="78"/>
      <c r="B515" s="78"/>
      <c r="C515" s="79"/>
      <c r="D515" s="89"/>
      <c r="E515" s="81"/>
      <c r="F515" s="84"/>
      <c r="G515" s="72" t="s">
        <v>15</v>
      </c>
      <c r="H515" s="68"/>
      <c r="I515" s="68"/>
    </row>
    <row r="516" spans="1:9" ht="21" customHeight="1">
      <c r="A516" s="82"/>
      <c r="B516" s="87" t="s">
        <v>567</v>
      </c>
      <c r="C516" s="82" t="s">
        <v>748</v>
      </c>
      <c r="D516" s="89" t="s">
        <v>180</v>
      </c>
      <c r="E516" s="81">
        <v>45930</v>
      </c>
      <c r="F516" s="82" t="s">
        <v>754</v>
      </c>
      <c r="G516" s="82" t="s">
        <v>24</v>
      </c>
      <c r="H516" s="86" t="s">
        <v>24</v>
      </c>
      <c r="I516" s="86" t="s">
        <v>24</v>
      </c>
    </row>
    <row r="517" spans="1:9" ht="109.5" customHeight="1">
      <c r="A517" s="84"/>
      <c r="B517" s="88"/>
      <c r="C517" s="84"/>
      <c r="D517" s="89"/>
      <c r="E517" s="81"/>
      <c r="F517" s="84"/>
      <c r="G517" s="85"/>
      <c r="H517" s="86"/>
      <c r="I517" s="86"/>
    </row>
    <row r="518" spans="1:9" ht="18" customHeight="1">
      <c r="A518" s="82"/>
      <c r="B518" s="87" t="s">
        <v>568</v>
      </c>
      <c r="C518" s="82" t="s">
        <v>582</v>
      </c>
      <c r="D518" s="89" t="s">
        <v>180</v>
      </c>
      <c r="E518" s="81">
        <v>46022</v>
      </c>
      <c r="F518" s="82"/>
      <c r="G518" s="82" t="s">
        <v>24</v>
      </c>
      <c r="H518" s="86" t="s">
        <v>24</v>
      </c>
      <c r="I518" s="86" t="s">
        <v>24</v>
      </c>
    </row>
    <row r="519" spans="1:9" ht="74.25" customHeight="1">
      <c r="A519" s="84"/>
      <c r="B519" s="88"/>
      <c r="C519" s="84"/>
      <c r="D519" s="89"/>
      <c r="E519" s="81"/>
      <c r="F519" s="84"/>
      <c r="G519" s="85"/>
      <c r="H519" s="86"/>
      <c r="I519" s="86"/>
    </row>
    <row r="520" spans="1:9" ht="21" customHeight="1">
      <c r="A520" s="87" t="s">
        <v>689</v>
      </c>
      <c r="B520" s="87" t="s">
        <v>530</v>
      </c>
      <c r="C520" s="82" t="s">
        <v>497</v>
      </c>
      <c r="D520" s="89" t="s">
        <v>227</v>
      </c>
      <c r="E520" s="81">
        <v>46022</v>
      </c>
      <c r="F520" s="82" t="s">
        <v>497</v>
      </c>
      <c r="G520" s="72" t="s">
        <v>11</v>
      </c>
      <c r="H520" s="13">
        <f>SUM(H521:H524)</f>
        <v>208530.5</v>
      </c>
      <c r="I520" s="13">
        <f>SUM(I521:I524)</f>
        <v>156935.29999999999</v>
      </c>
    </row>
    <row r="521" spans="1:9" ht="21" customHeight="1">
      <c r="A521" s="92"/>
      <c r="B521" s="92"/>
      <c r="C521" s="83"/>
      <c r="D521" s="89"/>
      <c r="E521" s="81"/>
      <c r="F521" s="83"/>
      <c r="G521" s="72" t="s">
        <v>12</v>
      </c>
      <c r="H521" s="68">
        <f>H526+H533+H540</f>
        <v>207808.2</v>
      </c>
      <c r="I521" s="68">
        <f>I526+I533+I540</f>
        <v>156385.79999999999</v>
      </c>
    </row>
    <row r="522" spans="1:9" ht="21" customHeight="1">
      <c r="A522" s="92"/>
      <c r="B522" s="92"/>
      <c r="C522" s="83"/>
      <c r="D522" s="89"/>
      <c r="E522" s="81"/>
      <c r="F522" s="83"/>
      <c r="G522" s="72" t="s">
        <v>13</v>
      </c>
      <c r="H522" s="68">
        <f t="shared" ref="H522:I523" si="10">H527+H534+H541</f>
        <v>722.3</v>
      </c>
      <c r="I522" s="68">
        <f t="shared" si="10"/>
        <v>549.5</v>
      </c>
    </row>
    <row r="523" spans="1:9" ht="21" customHeight="1">
      <c r="A523" s="92"/>
      <c r="B523" s="92"/>
      <c r="C523" s="83"/>
      <c r="D523" s="89"/>
      <c r="E523" s="81"/>
      <c r="F523" s="83"/>
      <c r="G523" s="72" t="s">
        <v>14</v>
      </c>
      <c r="H523" s="68">
        <f t="shared" si="10"/>
        <v>0</v>
      </c>
      <c r="I523" s="68">
        <f t="shared" si="10"/>
        <v>0</v>
      </c>
    </row>
    <row r="524" spans="1:9" ht="24.75" customHeight="1">
      <c r="A524" s="88"/>
      <c r="B524" s="88"/>
      <c r="C524" s="84"/>
      <c r="D524" s="89"/>
      <c r="E524" s="81"/>
      <c r="F524" s="84"/>
      <c r="G524" s="72" t="s">
        <v>15</v>
      </c>
      <c r="H524" s="68"/>
      <c r="I524" s="68"/>
    </row>
    <row r="525" spans="1:9" ht="17.25" customHeight="1">
      <c r="A525" s="78" t="s">
        <v>692</v>
      </c>
      <c r="B525" s="78" t="s">
        <v>690</v>
      </c>
      <c r="C525" s="79" t="s">
        <v>582</v>
      </c>
      <c r="D525" s="89" t="s">
        <v>227</v>
      </c>
      <c r="E525" s="81" t="s">
        <v>747</v>
      </c>
      <c r="F525" s="82"/>
      <c r="G525" s="72" t="s">
        <v>11</v>
      </c>
      <c r="H525" s="13">
        <f>SUM(H526:H529)</f>
        <v>4915.1000000000004</v>
      </c>
      <c r="I525" s="13">
        <f>SUM(I526:I529)</f>
        <v>3696.3</v>
      </c>
    </row>
    <row r="526" spans="1:9" ht="17.25" customHeight="1">
      <c r="A526" s="78"/>
      <c r="B526" s="78"/>
      <c r="C526" s="79"/>
      <c r="D526" s="89"/>
      <c r="E526" s="81"/>
      <c r="F526" s="83"/>
      <c r="G526" s="72" t="s">
        <v>12</v>
      </c>
      <c r="H526" s="68">
        <v>4915.1000000000004</v>
      </c>
      <c r="I526" s="68">
        <v>3696.3</v>
      </c>
    </row>
    <row r="527" spans="1:9" ht="17.25" customHeight="1">
      <c r="A527" s="78"/>
      <c r="B527" s="78"/>
      <c r="C527" s="79"/>
      <c r="D527" s="89"/>
      <c r="E527" s="81"/>
      <c r="F527" s="83"/>
      <c r="G527" s="72" t="s">
        <v>13</v>
      </c>
      <c r="H527" s="68">
        <v>0</v>
      </c>
      <c r="I527" s="68">
        <v>0</v>
      </c>
    </row>
    <row r="528" spans="1:9" ht="17.25" customHeight="1">
      <c r="A528" s="78"/>
      <c r="B528" s="78"/>
      <c r="C528" s="79"/>
      <c r="D528" s="89"/>
      <c r="E528" s="81"/>
      <c r="F528" s="83"/>
      <c r="G528" s="72" t="s">
        <v>14</v>
      </c>
      <c r="H528" s="68">
        <v>0</v>
      </c>
      <c r="I528" s="68">
        <v>0</v>
      </c>
    </row>
    <row r="529" spans="1:9" ht="17.25" customHeight="1">
      <c r="A529" s="78"/>
      <c r="B529" s="78"/>
      <c r="C529" s="79"/>
      <c r="D529" s="89"/>
      <c r="E529" s="81"/>
      <c r="F529" s="84"/>
      <c r="G529" s="72" t="s">
        <v>15</v>
      </c>
      <c r="H529" s="68">
        <v>0</v>
      </c>
      <c r="I529" s="68">
        <v>0</v>
      </c>
    </row>
    <row r="530" spans="1:9" ht="35.25" customHeight="1">
      <c r="A530" s="82"/>
      <c r="B530" s="87" t="s">
        <v>691</v>
      </c>
      <c r="C530" s="82" t="s">
        <v>582</v>
      </c>
      <c r="D530" s="89" t="s">
        <v>227</v>
      </c>
      <c r="E530" s="81">
        <v>46022</v>
      </c>
      <c r="F530" s="82"/>
      <c r="G530" s="82" t="s">
        <v>24</v>
      </c>
      <c r="H530" s="86" t="s">
        <v>24</v>
      </c>
      <c r="I530" s="86" t="s">
        <v>24</v>
      </c>
    </row>
    <row r="531" spans="1:9" ht="59.25" customHeight="1">
      <c r="A531" s="84"/>
      <c r="B531" s="88"/>
      <c r="C531" s="84"/>
      <c r="D531" s="89"/>
      <c r="E531" s="81"/>
      <c r="F531" s="84"/>
      <c r="G531" s="85"/>
      <c r="H531" s="86"/>
      <c r="I531" s="86"/>
    </row>
    <row r="532" spans="1:9" ht="22.5" customHeight="1">
      <c r="A532" s="78" t="s">
        <v>693</v>
      </c>
      <c r="B532" s="78" t="s">
        <v>469</v>
      </c>
      <c r="C532" s="79" t="s">
        <v>582</v>
      </c>
      <c r="D532" s="89" t="s">
        <v>227</v>
      </c>
      <c r="E532" s="81">
        <v>46022</v>
      </c>
      <c r="F532" s="82"/>
      <c r="G532" s="72" t="s">
        <v>11</v>
      </c>
      <c r="H532" s="13">
        <f>SUM(H533:H536)</f>
        <v>14445.199999999999</v>
      </c>
      <c r="I532" s="13">
        <f>SUM(I533:I536)</f>
        <v>10989</v>
      </c>
    </row>
    <row r="533" spans="1:9" ht="22.5" customHeight="1">
      <c r="A533" s="78"/>
      <c r="B533" s="78"/>
      <c r="C533" s="79"/>
      <c r="D533" s="89"/>
      <c r="E533" s="81"/>
      <c r="F533" s="83"/>
      <c r="G533" s="72" t="s">
        <v>12</v>
      </c>
      <c r="H533" s="68">
        <v>13722.9</v>
      </c>
      <c r="I533" s="68">
        <v>10439.5</v>
      </c>
    </row>
    <row r="534" spans="1:9" ht="22.5" customHeight="1">
      <c r="A534" s="78"/>
      <c r="B534" s="78"/>
      <c r="C534" s="79"/>
      <c r="D534" s="89"/>
      <c r="E534" s="81"/>
      <c r="F534" s="83"/>
      <c r="G534" s="72" t="s">
        <v>13</v>
      </c>
      <c r="H534" s="68">
        <v>722.3</v>
      </c>
      <c r="I534" s="68">
        <v>549.5</v>
      </c>
    </row>
    <row r="535" spans="1:9" ht="22.5" customHeight="1">
      <c r="A535" s="78"/>
      <c r="B535" s="78"/>
      <c r="C535" s="79"/>
      <c r="D535" s="89"/>
      <c r="E535" s="81"/>
      <c r="F535" s="83"/>
      <c r="G535" s="72" t="s">
        <v>14</v>
      </c>
      <c r="H535" s="68">
        <v>0</v>
      </c>
      <c r="I535" s="68">
        <v>0</v>
      </c>
    </row>
    <row r="536" spans="1:9" ht="22.5" customHeight="1">
      <c r="A536" s="78"/>
      <c r="B536" s="78"/>
      <c r="C536" s="79"/>
      <c r="D536" s="89"/>
      <c r="E536" s="81"/>
      <c r="F536" s="84"/>
      <c r="G536" s="72" t="s">
        <v>15</v>
      </c>
      <c r="H536" s="68">
        <v>0</v>
      </c>
      <c r="I536" s="68">
        <v>0</v>
      </c>
    </row>
    <row r="537" spans="1:9" ht="29.25" customHeight="1">
      <c r="A537" s="82"/>
      <c r="B537" s="87" t="s">
        <v>569</v>
      </c>
      <c r="C537" s="82" t="s">
        <v>582</v>
      </c>
      <c r="D537" s="89" t="s">
        <v>227</v>
      </c>
      <c r="E537" s="81">
        <v>46022</v>
      </c>
      <c r="F537" s="82"/>
      <c r="G537" s="82" t="s">
        <v>24</v>
      </c>
      <c r="H537" s="86" t="s">
        <v>24</v>
      </c>
      <c r="I537" s="86" t="s">
        <v>24</v>
      </c>
    </row>
    <row r="538" spans="1:9" ht="63.75" customHeight="1">
      <c r="A538" s="84"/>
      <c r="B538" s="88"/>
      <c r="C538" s="84"/>
      <c r="D538" s="89"/>
      <c r="E538" s="81"/>
      <c r="F538" s="84"/>
      <c r="G538" s="85"/>
      <c r="H538" s="86"/>
      <c r="I538" s="86"/>
    </row>
    <row r="539" spans="1:9" ht="15.75" customHeight="1">
      <c r="A539" s="78" t="s">
        <v>694</v>
      </c>
      <c r="B539" s="78" t="s">
        <v>470</v>
      </c>
      <c r="C539" s="79" t="s">
        <v>582</v>
      </c>
      <c r="D539" s="89" t="s">
        <v>227</v>
      </c>
      <c r="E539" s="81">
        <v>46022</v>
      </c>
      <c r="F539" s="82"/>
      <c r="G539" s="72" t="s">
        <v>11</v>
      </c>
      <c r="H539" s="13">
        <f>SUM(H540:H543)</f>
        <v>189170.2</v>
      </c>
      <c r="I539" s="13">
        <f>SUM(I540:I543)</f>
        <v>142250</v>
      </c>
    </row>
    <row r="540" spans="1:9" ht="15.75" customHeight="1">
      <c r="A540" s="78"/>
      <c r="B540" s="78"/>
      <c r="C540" s="79"/>
      <c r="D540" s="89"/>
      <c r="E540" s="81"/>
      <c r="F540" s="83"/>
      <c r="G540" s="72" t="s">
        <v>12</v>
      </c>
      <c r="H540" s="68">
        <v>189170.2</v>
      </c>
      <c r="I540" s="68">
        <v>142250</v>
      </c>
    </row>
    <row r="541" spans="1:9" ht="15.75" customHeight="1">
      <c r="A541" s="78"/>
      <c r="B541" s="78"/>
      <c r="C541" s="79"/>
      <c r="D541" s="89"/>
      <c r="E541" s="81"/>
      <c r="F541" s="83"/>
      <c r="G541" s="72" t="s">
        <v>13</v>
      </c>
      <c r="H541" s="68">
        <v>0</v>
      </c>
      <c r="I541" s="68">
        <v>0</v>
      </c>
    </row>
    <row r="542" spans="1:9" ht="15.75" customHeight="1">
      <c r="A542" s="78"/>
      <c r="B542" s="78"/>
      <c r="C542" s="79"/>
      <c r="D542" s="89"/>
      <c r="E542" s="81"/>
      <c r="F542" s="83"/>
      <c r="G542" s="72" t="s">
        <v>14</v>
      </c>
      <c r="H542" s="68">
        <v>0</v>
      </c>
      <c r="I542" s="68">
        <v>0</v>
      </c>
    </row>
    <row r="543" spans="1:9" ht="20.25" customHeight="1">
      <c r="A543" s="78"/>
      <c r="B543" s="78"/>
      <c r="C543" s="79"/>
      <c r="D543" s="89"/>
      <c r="E543" s="81"/>
      <c r="F543" s="84"/>
      <c r="G543" s="72" t="s">
        <v>15</v>
      </c>
      <c r="H543" s="68">
        <v>0</v>
      </c>
      <c r="I543" s="68">
        <v>0</v>
      </c>
    </row>
    <row r="544" spans="1:9" ht="15.75" customHeight="1">
      <c r="A544" s="82"/>
      <c r="B544" s="87" t="s">
        <v>570</v>
      </c>
      <c r="C544" s="82" t="s">
        <v>582</v>
      </c>
      <c r="D544" s="89" t="s">
        <v>227</v>
      </c>
      <c r="E544" s="81">
        <v>46022</v>
      </c>
      <c r="F544" s="82"/>
      <c r="G544" s="82" t="s">
        <v>24</v>
      </c>
      <c r="H544" s="86" t="s">
        <v>24</v>
      </c>
      <c r="I544" s="86" t="s">
        <v>24</v>
      </c>
    </row>
    <row r="545" spans="1:9" ht="66.75" customHeight="1">
      <c r="A545" s="84"/>
      <c r="B545" s="88"/>
      <c r="C545" s="84"/>
      <c r="D545" s="89"/>
      <c r="E545" s="81"/>
      <c r="F545" s="84"/>
      <c r="G545" s="85"/>
      <c r="H545" s="86"/>
      <c r="I545" s="86"/>
    </row>
    <row r="546" spans="1:9" ht="36.75" customHeight="1">
      <c r="A546" s="144" t="s">
        <v>355</v>
      </c>
      <c r="B546" s="145"/>
      <c r="C546" s="145"/>
      <c r="D546" s="145"/>
      <c r="E546" s="145"/>
      <c r="F546" s="145"/>
      <c r="G546" s="145"/>
      <c r="H546" s="145"/>
      <c r="I546" s="146"/>
    </row>
    <row r="547" spans="1:9" ht="15.75" customHeight="1">
      <c r="A547" s="78"/>
      <c r="B547" s="99" t="s">
        <v>355</v>
      </c>
      <c r="C547" s="99"/>
      <c r="D547" s="89" t="s">
        <v>356</v>
      </c>
      <c r="E547" s="81">
        <v>46022</v>
      </c>
      <c r="F547" s="82"/>
      <c r="G547" s="72" t="s">
        <v>11</v>
      </c>
      <c r="H547" s="13">
        <f>SUBTOTAL(9,H548:H551)</f>
        <v>95807.2</v>
      </c>
      <c r="I547" s="13">
        <f>SUBTOTAL(9,I548:I551)</f>
        <v>90833.7</v>
      </c>
    </row>
    <row r="548" spans="1:9" ht="15.75" customHeight="1">
      <c r="A548" s="78"/>
      <c r="B548" s="99"/>
      <c r="C548" s="99"/>
      <c r="D548" s="89"/>
      <c r="E548" s="81"/>
      <c r="F548" s="83"/>
      <c r="G548" s="72" t="s">
        <v>12</v>
      </c>
      <c r="H548" s="13">
        <f t="shared" ref="H548:I550" si="11">H553+H581+H597+H616+H630+H642</f>
        <v>26532.399999999998</v>
      </c>
      <c r="I548" s="13">
        <f t="shared" si="11"/>
        <v>26532.399999999998</v>
      </c>
    </row>
    <row r="549" spans="1:9" ht="15.75" customHeight="1">
      <c r="A549" s="78"/>
      <c r="B549" s="99"/>
      <c r="C549" s="99"/>
      <c r="D549" s="89"/>
      <c r="E549" s="81"/>
      <c r="F549" s="83"/>
      <c r="G549" s="72" t="s">
        <v>13</v>
      </c>
      <c r="H549" s="13">
        <f t="shared" si="11"/>
        <v>36535.5</v>
      </c>
      <c r="I549" s="13">
        <f t="shared" si="11"/>
        <v>36524.300000000003</v>
      </c>
    </row>
    <row r="550" spans="1:9" ht="15.75" customHeight="1">
      <c r="A550" s="78"/>
      <c r="B550" s="99"/>
      <c r="C550" s="99"/>
      <c r="D550" s="89"/>
      <c r="E550" s="81"/>
      <c r="F550" s="83"/>
      <c r="G550" s="72" t="s">
        <v>14</v>
      </c>
      <c r="H550" s="13">
        <f t="shared" si="11"/>
        <v>32739.300000000003</v>
      </c>
      <c r="I550" s="13">
        <f t="shared" si="11"/>
        <v>27777</v>
      </c>
    </row>
    <row r="551" spans="1:9" ht="15.75" customHeight="1">
      <c r="A551" s="78"/>
      <c r="B551" s="99"/>
      <c r="C551" s="99"/>
      <c r="D551" s="89"/>
      <c r="E551" s="81"/>
      <c r="F551" s="84"/>
      <c r="G551" s="72" t="s">
        <v>15</v>
      </c>
      <c r="H551" s="13">
        <v>0</v>
      </c>
      <c r="I551" s="13">
        <v>0</v>
      </c>
    </row>
    <row r="552" spans="1:9" ht="15.75" customHeight="1">
      <c r="A552" s="78" t="s">
        <v>695</v>
      </c>
      <c r="B552" s="78" t="s">
        <v>358</v>
      </c>
      <c r="C552" s="79" t="s">
        <v>497</v>
      </c>
      <c r="D552" s="89" t="s">
        <v>330</v>
      </c>
      <c r="E552" s="81">
        <v>46022</v>
      </c>
      <c r="F552" s="82" t="s">
        <v>497</v>
      </c>
      <c r="G552" s="72" t="s">
        <v>11</v>
      </c>
      <c r="H552" s="13">
        <f>SUBTOTAL(9,H553:H556)</f>
        <v>23122.800000000003</v>
      </c>
      <c r="I552" s="13">
        <f>SUBTOTAL(9,I553:I556)</f>
        <v>23104.2</v>
      </c>
    </row>
    <row r="553" spans="1:9" ht="15.75" customHeight="1">
      <c r="A553" s="78"/>
      <c r="B553" s="78"/>
      <c r="C553" s="79"/>
      <c r="D553" s="89"/>
      <c r="E553" s="81"/>
      <c r="F553" s="83"/>
      <c r="G553" s="72" t="s">
        <v>12</v>
      </c>
      <c r="H553" s="68">
        <f t="shared" ref="H553:I555" si="12">H558</f>
        <v>0</v>
      </c>
      <c r="I553" s="68">
        <f t="shared" si="12"/>
        <v>0</v>
      </c>
    </row>
    <row r="554" spans="1:9" ht="15.75" customHeight="1">
      <c r="A554" s="78"/>
      <c r="B554" s="78"/>
      <c r="C554" s="79"/>
      <c r="D554" s="89"/>
      <c r="E554" s="81"/>
      <c r="F554" s="83"/>
      <c r="G554" s="72" t="s">
        <v>13</v>
      </c>
      <c r="H554" s="68">
        <f t="shared" si="12"/>
        <v>13873.7</v>
      </c>
      <c r="I554" s="68">
        <f t="shared" si="12"/>
        <v>13862.5</v>
      </c>
    </row>
    <row r="555" spans="1:9" ht="15.75" customHeight="1">
      <c r="A555" s="78"/>
      <c r="B555" s="78"/>
      <c r="C555" s="79"/>
      <c r="D555" s="89"/>
      <c r="E555" s="81"/>
      <c r="F555" s="83"/>
      <c r="G555" s="72" t="s">
        <v>14</v>
      </c>
      <c r="H555" s="68">
        <f t="shared" si="12"/>
        <v>9249.1</v>
      </c>
      <c r="I555" s="68">
        <f t="shared" si="12"/>
        <v>9241.7000000000007</v>
      </c>
    </row>
    <row r="556" spans="1:9" ht="15.75" customHeight="1">
      <c r="A556" s="78"/>
      <c r="B556" s="78"/>
      <c r="C556" s="79"/>
      <c r="D556" s="89"/>
      <c r="E556" s="81"/>
      <c r="F556" s="84"/>
      <c r="G556" s="72" t="s">
        <v>15</v>
      </c>
      <c r="H556" s="68">
        <f>-H561</f>
        <v>0</v>
      </c>
      <c r="I556" s="68">
        <f>-I561</f>
        <v>0</v>
      </c>
    </row>
    <row r="557" spans="1:9" ht="17.25" customHeight="1">
      <c r="A557" s="78" t="s">
        <v>696</v>
      </c>
      <c r="B557" s="78" t="s">
        <v>360</v>
      </c>
      <c r="C557" s="79" t="s">
        <v>582</v>
      </c>
      <c r="D557" s="89" t="s">
        <v>361</v>
      </c>
      <c r="E557" s="81">
        <v>46022</v>
      </c>
      <c r="F557" s="82"/>
      <c r="G557" s="72" t="s">
        <v>11</v>
      </c>
      <c r="H557" s="13">
        <f>SUBTOTAL(9,H558:H561)</f>
        <v>23122.800000000003</v>
      </c>
      <c r="I557" s="13">
        <f>SUBTOTAL(9,I558:I561)</f>
        <v>23104.2</v>
      </c>
    </row>
    <row r="558" spans="1:9" ht="15.75" customHeight="1">
      <c r="A558" s="78"/>
      <c r="B558" s="78"/>
      <c r="C558" s="79"/>
      <c r="D558" s="89"/>
      <c r="E558" s="81"/>
      <c r="F558" s="83"/>
      <c r="G558" s="72" t="s">
        <v>12</v>
      </c>
      <c r="H558" s="68">
        <v>0</v>
      </c>
      <c r="I558" s="68">
        <v>0</v>
      </c>
    </row>
    <row r="559" spans="1:9" ht="15.75" customHeight="1">
      <c r="A559" s="78"/>
      <c r="B559" s="78"/>
      <c r="C559" s="79"/>
      <c r="D559" s="89"/>
      <c r="E559" s="81"/>
      <c r="F559" s="83"/>
      <c r="G559" s="72" t="s">
        <v>13</v>
      </c>
      <c r="H559" s="68">
        <v>13873.7</v>
      </c>
      <c r="I559" s="68">
        <v>13862.5</v>
      </c>
    </row>
    <row r="560" spans="1:9" ht="22.5" customHeight="1">
      <c r="A560" s="78"/>
      <c r="B560" s="78"/>
      <c r="C560" s="79"/>
      <c r="D560" s="89"/>
      <c r="E560" s="81"/>
      <c r="F560" s="83"/>
      <c r="G560" s="72" t="s">
        <v>14</v>
      </c>
      <c r="H560" s="68">
        <v>9249.1</v>
      </c>
      <c r="I560" s="68">
        <v>9241.7000000000007</v>
      </c>
    </row>
    <row r="561" spans="1:9" ht="19.5" customHeight="1">
      <c r="A561" s="78"/>
      <c r="B561" s="78"/>
      <c r="C561" s="79"/>
      <c r="D561" s="89"/>
      <c r="E561" s="81"/>
      <c r="F561" s="84"/>
      <c r="G561" s="72" t="s">
        <v>15</v>
      </c>
      <c r="H561" s="68">
        <v>0</v>
      </c>
      <c r="I561" s="68">
        <v>0</v>
      </c>
    </row>
    <row r="562" spans="1:9" ht="24" customHeight="1">
      <c r="A562" s="82"/>
      <c r="B562" s="87" t="s">
        <v>571</v>
      </c>
      <c r="C562" s="82" t="s">
        <v>584</v>
      </c>
      <c r="D562" s="89" t="s">
        <v>365</v>
      </c>
      <c r="E562" s="79" t="s">
        <v>366</v>
      </c>
      <c r="F562" s="82" t="s">
        <v>746</v>
      </c>
      <c r="G562" s="82" t="s">
        <v>24</v>
      </c>
      <c r="H562" s="86" t="s">
        <v>24</v>
      </c>
      <c r="I562" s="86" t="s">
        <v>24</v>
      </c>
    </row>
    <row r="563" spans="1:9" ht="157.5" customHeight="1">
      <c r="A563" s="84"/>
      <c r="B563" s="88"/>
      <c r="C563" s="84"/>
      <c r="D563" s="89"/>
      <c r="E563" s="79"/>
      <c r="F563" s="84"/>
      <c r="G563" s="85"/>
      <c r="H563" s="86"/>
      <c r="I563" s="86"/>
    </row>
    <row r="564" spans="1:9" ht="21.75" customHeight="1">
      <c r="A564" s="82"/>
      <c r="B564" s="87" t="s">
        <v>572</v>
      </c>
      <c r="C564" s="82" t="s">
        <v>584</v>
      </c>
      <c r="D564" s="89" t="s">
        <v>365</v>
      </c>
      <c r="E564" s="79" t="s">
        <v>369</v>
      </c>
      <c r="F564" s="82" t="s">
        <v>738</v>
      </c>
      <c r="G564" s="82" t="s">
        <v>24</v>
      </c>
      <c r="H564" s="86" t="s">
        <v>24</v>
      </c>
      <c r="I564" s="86" t="s">
        <v>24</v>
      </c>
    </row>
    <row r="565" spans="1:9" ht="45" customHeight="1">
      <c r="A565" s="84"/>
      <c r="B565" s="88"/>
      <c r="C565" s="84"/>
      <c r="D565" s="89"/>
      <c r="E565" s="79"/>
      <c r="F565" s="84"/>
      <c r="G565" s="85"/>
      <c r="H565" s="86"/>
      <c r="I565" s="86"/>
    </row>
    <row r="566" spans="1:9" ht="14.25" customHeight="1">
      <c r="A566" s="78" t="s">
        <v>697</v>
      </c>
      <c r="B566" s="78" t="s">
        <v>370</v>
      </c>
      <c r="C566" s="79" t="s">
        <v>497</v>
      </c>
      <c r="D566" s="80" t="s">
        <v>371</v>
      </c>
      <c r="E566" s="81">
        <v>46022</v>
      </c>
      <c r="F566" s="82" t="s">
        <v>497</v>
      </c>
      <c r="G566" s="72" t="s">
        <v>11</v>
      </c>
      <c r="H566" s="69">
        <v>0</v>
      </c>
      <c r="I566" s="69">
        <v>0</v>
      </c>
    </row>
    <row r="567" spans="1:9" ht="14.25" customHeight="1">
      <c r="A567" s="78"/>
      <c r="B567" s="78"/>
      <c r="C567" s="79"/>
      <c r="D567" s="80"/>
      <c r="E567" s="81"/>
      <c r="F567" s="83"/>
      <c r="G567" s="72" t="s">
        <v>12</v>
      </c>
      <c r="H567" s="69">
        <v>0</v>
      </c>
      <c r="I567" s="69">
        <v>0</v>
      </c>
    </row>
    <row r="568" spans="1:9" ht="14.25" customHeight="1">
      <c r="A568" s="78"/>
      <c r="B568" s="78"/>
      <c r="C568" s="79"/>
      <c r="D568" s="80"/>
      <c r="E568" s="81"/>
      <c r="F568" s="83"/>
      <c r="G568" s="72" t="s">
        <v>13</v>
      </c>
      <c r="H568" s="69">
        <v>0</v>
      </c>
      <c r="I568" s="69">
        <v>0</v>
      </c>
    </row>
    <row r="569" spans="1:9" ht="14.25" customHeight="1">
      <c r="A569" s="78"/>
      <c r="B569" s="78"/>
      <c r="C569" s="79"/>
      <c r="D569" s="80"/>
      <c r="E569" s="81"/>
      <c r="F569" s="83"/>
      <c r="G569" s="72" t="s">
        <v>14</v>
      </c>
      <c r="H569" s="69">
        <v>0</v>
      </c>
      <c r="I569" s="69">
        <v>0</v>
      </c>
    </row>
    <row r="570" spans="1:9" ht="14.25" customHeight="1">
      <c r="A570" s="78"/>
      <c r="B570" s="78"/>
      <c r="C570" s="79"/>
      <c r="D570" s="80"/>
      <c r="E570" s="81"/>
      <c r="F570" s="84"/>
      <c r="G570" s="72" t="s">
        <v>15</v>
      </c>
      <c r="H570" s="69">
        <v>0</v>
      </c>
      <c r="I570" s="69">
        <v>0</v>
      </c>
    </row>
    <row r="571" spans="1:9" ht="15.75" customHeight="1">
      <c r="A571" s="78" t="s">
        <v>698</v>
      </c>
      <c r="B571" s="78" t="s">
        <v>373</v>
      </c>
      <c r="C571" s="79" t="s">
        <v>582</v>
      </c>
      <c r="D571" s="80" t="s">
        <v>371</v>
      </c>
      <c r="E571" s="81">
        <v>46022</v>
      </c>
      <c r="F571" s="82"/>
      <c r="G571" s="72" t="s">
        <v>11</v>
      </c>
      <c r="H571" s="69">
        <v>0</v>
      </c>
      <c r="I571" s="69">
        <v>0</v>
      </c>
    </row>
    <row r="572" spans="1:9" ht="15.75" customHeight="1">
      <c r="A572" s="78"/>
      <c r="B572" s="78"/>
      <c r="C572" s="79"/>
      <c r="D572" s="80"/>
      <c r="E572" s="81"/>
      <c r="F572" s="83"/>
      <c r="G572" s="72" t="s">
        <v>12</v>
      </c>
      <c r="H572" s="69">
        <v>0</v>
      </c>
      <c r="I572" s="69">
        <v>0</v>
      </c>
    </row>
    <row r="573" spans="1:9" ht="15.75" customHeight="1">
      <c r="A573" s="78"/>
      <c r="B573" s="78"/>
      <c r="C573" s="79"/>
      <c r="D573" s="80"/>
      <c r="E573" s="81"/>
      <c r="F573" s="83"/>
      <c r="G573" s="72" t="s">
        <v>13</v>
      </c>
      <c r="H573" s="69">
        <v>0</v>
      </c>
      <c r="I573" s="69">
        <v>0</v>
      </c>
    </row>
    <row r="574" spans="1:9" ht="15.75" customHeight="1">
      <c r="A574" s="78"/>
      <c r="B574" s="78"/>
      <c r="C574" s="79"/>
      <c r="D574" s="80"/>
      <c r="E574" s="81"/>
      <c r="F574" s="83"/>
      <c r="G574" s="72" t="s">
        <v>14</v>
      </c>
      <c r="H574" s="69">
        <v>0</v>
      </c>
      <c r="I574" s="69">
        <v>0</v>
      </c>
    </row>
    <row r="575" spans="1:9" ht="15.75" customHeight="1">
      <c r="A575" s="78"/>
      <c r="B575" s="78"/>
      <c r="C575" s="79"/>
      <c r="D575" s="80"/>
      <c r="E575" s="81"/>
      <c r="F575" s="84"/>
      <c r="G575" s="72" t="s">
        <v>15</v>
      </c>
      <c r="H575" s="69">
        <v>0</v>
      </c>
      <c r="I575" s="69">
        <v>0</v>
      </c>
    </row>
    <row r="576" spans="1:9" ht="29.25" customHeight="1">
      <c r="A576" s="82"/>
      <c r="B576" s="87" t="s">
        <v>573</v>
      </c>
      <c r="C576" s="82" t="s">
        <v>582</v>
      </c>
      <c r="D576" s="80" t="s">
        <v>371</v>
      </c>
      <c r="E576" s="79" t="s">
        <v>443</v>
      </c>
      <c r="F576" s="82"/>
      <c r="G576" s="79" t="s">
        <v>24</v>
      </c>
      <c r="H576" s="79" t="s">
        <v>24</v>
      </c>
      <c r="I576" s="79" t="s">
        <v>24</v>
      </c>
    </row>
    <row r="577" spans="1:9" ht="20.25" customHeight="1">
      <c r="A577" s="84"/>
      <c r="B577" s="88"/>
      <c r="C577" s="84"/>
      <c r="D577" s="80"/>
      <c r="E577" s="79"/>
      <c r="F577" s="84"/>
      <c r="G577" s="79"/>
      <c r="H577" s="79"/>
      <c r="I577" s="79"/>
    </row>
    <row r="578" spans="1:9" ht="17.25" customHeight="1">
      <c r="A578" s="82"/>
      <c r="B578" s="87" t="s">
        <v>574</v>
      </c>
      <c r="C578" s="82" t="s">
        <v>582</v>
      </c>
      <c r="D578" s="80" t="s">
        <v>371</v>
      </c>
      <c r="E578" s="79" t="s">
        <v>443</v>
      </c>
      <c r="F578" s="82"/>
      <c r="G578" s="79" t="s">
        <v>24</v>
      </c>
      <c r="H578" s="79" t="s">
        <v>24</v>
      </c>
      <c r="I578" s="79" t="s">
        <v>24</v>
      </c>
    </row>
    <row r="579" spans="1:9" ht="33.75" customHeight="1">
      <c r="A579" s="84"/>
      <c r="B579" s="88"/>
      <c r="C579" s="84"/>
      <c r="D579" s="80"/>
      <c r="E579" s="79"/>
      <c r="F579" s="84"/>
      <c r="G579" s="79"/>
      <c r="H579" s="79"/>
      <c r="I579" s="79"/>
    </row>
    <row r="580" spans="1:9" ht="15.75" customHeight="1">
      <c r="A580" s="78" t="s">
        <v>699</v>
      </c>
      <c r="B580" s="78" t="s">
        <v>379</v>
      </c>
      <c r="C580" s="79" t="s">
        <v>497</v>
      </c>
      <c r="D580" s="87" t="s">
        <v>371</v>
      </c>
      <c r="E580" s="96">
        <v>46022</v>
      </c>
      <c r="F580" s="82" t="s">
        <v>497</v>
      </c>
      <c r="G580" s="72" t="s">
        <v>11</v>
      </c>
      <c r="H580" s="13">
        <f>SUBTOTAL(9,H581:H584)</f>
        <v>746.8</v>
      </c>
      <c r="I580" s="13">
        <f>SUBTOTAL(9,I581:I584)</f>
        <v>500.4</v>
      </c>
    </row>
    <row r="581" spans="1:9" ht="27.75" customHeight="1">
      <c r="A581" s="78"/>
      <c r="B581" s="78"/>
      <c r="C581" s="79"/>
      <c r="D581" s="92"/>
      <c r="E581" s="97"/>
      <c r="F581" s="83"/>
      <c r="G581" s="72" t="s">
        <v>12</v>
      </c>
      <c r="H581" s="68">
        <f t="shared" ref="H581:I584" si="13">H586</f>
        <v>0</v>
      </c>
      <c r="I581" s="68">
        <f t="shared" si="13"/>
        <v>0</v>
      </c>
    </row>
    <row r="582" spans="1:9" ht="15.75" customHeight="1">
      <c r="A582" s="78"/>
      <c r="B582" s="78"/>
      <c r="C582" s="79"/>
      <c r="D582" s="92"/>
      <c r="E582" s="97"/>
      <c r="F582" s="83"/>
      <c r="G582" s="72" t="s">
        <v>13</v>
      </c>
      <c r="H582" s="68">
        <f t="shared" si="13"/>
        <v>246.8</v>
      </c>
      <c r="I582" s="68">
        <f t="shared" si="13"/>
        <v>246.8</v>
      </c>
    </row>
    <row r="583" spans="1:9" ht="15.75" customHeight="1">
      <c r="A583" s="78"/>
      <c r="B583" s="78"/>
      <c r="C583" s="79"/>
      <c r="D583" s="92"/>
      <c r="E583" s="97"/>
      <c r="F583" s="83"/>
      <c r="G583" s="72" t="s">
        <v>14</v>
      </c>
      <c r="H583" s="68">
        <f t="shared" si="13"/>
        <v>500</v>
      </c>
      <c r="I583" s="68">
        <f t="shared" si="13"/>
        <v>253.6</v>
      </c>
    </row>
    <row r="584" spans="1:9" ht="18.75" customHeight="1">
      <c r="A584" s="78"/>
      <c r="B584" s="78"/>
      <c r="C584" s="79"/>
      <c r="D584" s="88"/>
      <c r="E584" s="98"/>
      <c r="F584" s="84"/>
      <c r="G584" s="72" t="s">
        <v>15</v>
      </c>
      <c r="H584" s="68">
        <f t="shared" si="13"/>
        <v>0</v>
      </c>
      <c r="I584" s="68">
        <f t="shared" si="13"/>
        <v>0</v>
      </c>
    </row>
    <row r="585" spans="1:9" ht="15.75" customHeight="1">
      <c r="A585" s="78" t="s">
        <v>700</v>
      </c>
      <c r="B585" s="78" t="s">
        <v>381</v>
      </c>
      <c r="C585" s="79" t="s">
        <v>582</v>
      </c>
      <c r="D585" s="87" t="s">
        <v>498</v>
      </c>
      <c r="E585" s="81">
        <v>46022</v>
      </c>
      <c r="F585" s="82"/>
      <c r="G585" s="72" t="s">
        <v>11</v>
      </c>
      <c r="H585" s="13">
        <f>SUBTOTAL(9,H586:H589)</f>
        <v>746.8</v>
      </c>
      <c r="I585" s="13">
        <f>SUBTOTAL(9,I586:I589)</f>
        <v>500.4</v>
      </c>
    </row>
    <row r="586" spans="1:9" ht="15.75" customHeight="1">
      <c r="A586" s="78"/>
      <c r="B586" s="78"/>
      <c r="C586" s="79"/>
      <c r="D586" s="92"/>
      <c r="E586" s="81"/>
      <c r="F586" s="83"/>
      <c r="G586" s="72" t="s">
        <v>12</v>
      </c>
      <c r="H586" s="68">
        <v>0</v>
      </c>
      <c r="I586" s="68">
        <v>0</v>
      </c>
    </row>
    <row r="587" spans="1:9" ht="15.75" customHeight="1">
      <c r="A587" s="78"/>
      <c r="B587" s="78"/>
      <c r="C587" s="79"/>
      <c r="D587" s="92"/>
      <c r="E587" s="81"/>
      <c r="F587" s="83"/>
      <c r="G587" s="72" t="s">
        <v>13</v>
      </c>
      <c r="H587" s="68">
        <v>246.8</v>
      </c>
      <c r="I587" s="68">
        <v>246.8</v>
      </c>
    </row>
    <row r="588" spans="1:9" ht="15.75" customHeight="1">
      <c r="A588" s="78"/>
      <c r="B588" s="78"/>
      <c r="C588" s="79"/>
      <c r="D588" s="92"/>
      <c r="E588" s="81"/>
      <c r="F588" s="83"/>
      <c r="G588" s="72" t="s">
        <v>14</v>
      </c>
      <c r="H588" s="68">
        <f>472.6+27.4</f>
        <v>500</v>
      </c>
      <c r="I588" s="68">
        <f>226.2+27.4</f>
        <v>253.6</v>
      </c>
    </row>
    <row r="589" spans="1:9" ht="15.75" customHeight="1">
      <c r="A589" s="78"/>
      <c r="B589" s="78"/>
      <c r="C589" s="79"/>
      <c r="D589" s="88"/>
      <c r="E589" s="81"/>
      <c r="F589" s="84"/>
      <c r="G589" s="72" t="s">
        <v>15</v>
      </c>
      <c r="H589" s="68">
        <v>0</v>
      </c>
      <c r="I589" s="68">
        <v>0</v>
      </c>
    </row>
    <row r="590" spans="1:9" ht="15.75" customHeight="1">
      <c r="A590" s="82"/>
      <c r="B590" s="87" t="s">
        <v>575</v>
      </c>
      <c r="C590" s="82" t="s">
        <v>582</v>
      </c>
      <c r="D590" s="89" t="s">
        <v>371</v>
      </c>
      <c r="E590" s="79" t="s">
        <v>443</v>
      </c>
      <c r="F590" s="82"/>
      <c r="G590" s="82" t="s">
        <v>24</v>
      </c>
      <c r="H590" s="86" t="s">
        <v>24</v>
      </c>
      <c r="I590" s="86" t="s">
        <v>24</v>
      </c>
    </row>
    <row r="591" spans="1:9" ht="48.75" customHeight="1">
      <c r="A591" s="84"/>
      <c r="B591" s="88"/>
      <c r="C591" s="84"/>
      <c r="D591" s="89"/>
      <c r="E591" s="79"/>
      <c r="F591" s="84"/>
      <c r="G591" s="85"/>
      <c r="H591" s="86"/>
      <c r="I591" s="86"/>
    </row>
    <row r="592" spans="1:9" ht="21.75" customHeight="1">
      <c r="A592" s="82"/>
      <c r="B592" s="87" t="s">
        <v>576</v>
      </c>
      <c r="C592" s="82" t="s">
        <v>582</v>
      </c>
      <c r="D592" s="89" t="s">
        <v>371</v>
      </c>
      <c r="E592" s="79" t="s">
        <v>443</v>
      </c>
      <c r="F592" s="82"/>
      <c r="G592" s="82" t="s">
        <v>24</v>
      </c>
      <c r="H592" s="86" t="s">
        <v>24</v>
      </c>
      <c r="I592" s="86" t="s">
        <v>24</v>
      </c>
    </row>
    <row r="593" spans="1:9" ht="51.75" customHeight="1">
      <c r="A593" s="84"/>
      <c r="B593" s="88"/>
      <c r="C593" s="84"/>
      <c r="D593" s="89"/>
      <c r="E593" s="79"/>
      <c r="F593" s="84"/>
      <c r="G593" s="85"/>
      <c r="H593" s="86"/>
      <c r="I593" s="86"/>
    </row>
    <row r="594" spans="1:9" ht="21.75" customHeight="1">
      <c r="A594" s="82"/>
      <c r="B594" s="87" t="s">
        <v>577</v>
      </c>
      <c r="C594" s="82" t="s">
        <v>582</v>
      </c>
      <c r="D594" s="89" t="s">
        <v>371</v>
      </c>
      <c r="E594" s="79" t="s">
        <v>443</v>
      </c>
      <c r="F594" s="82"/>
      <c r="G594" s="82" t="s">
        <v>24</v>
      </c>
      <c r="H594" s="86" t="s">
        <v>24</v>
      </c>
      <c r="I594" s="86" t="s">
        <v>24</v>
      </c>
    </row>
    <row r="595" spans="1:9" ht="29.25" customHeight="1">
      <c r="A595" s="84"/>
      <c r="B595" s="88"/>
      <c r="C595" s="84"/>
      <c r="D595" s="89"/>
      <c r="E595" s="79"/>
      <c r="F595" s="84"/>
      <c r="G595" s="85"/>
      <c r="H595" s="86"/>
      <c r="I595" s="86"/>
    </row>
    <row r="596" spans="1:9" ht="15.75" customHeight="1">
      <c r="A596" s="87" t="s">
        <v>701</v>
      </c>
      <c r="B596" s="87" t="s">
        <v>446</v>
      </c>
      <c r="C596" s="82" t="s">
        <v>497</v>
      </c>
      <c r="D596" s="89" t="s">
        <v>371</v>
      </c>
      <c r="E596" s="81">
        <v>46022</v>
      </c>
      <c r="F596" s="82" t="s">
        <v>497</v>
      </c>
      <c r="G596" s="72" t="s">
        <v>11</v>
      </c>
      <c r="H596" s="13">
        <f>SUM(H597:H600)</f>
        <v>18080.900000000001</v>
      </c>
      <c r="I596" s="13">
        <f>SUM(I597:I600)</f>
        <v>13372.4</v>
      </c>
    </row>
    <row r="597" spans="1:9" ht="15.75" customHeight="1">
      <c r="A597" s="92"/>
      <c r="B597" s="92"/>
      <c r="C597" s="83"/>
      <c r="D597" s="89"/>
      <c r="E597" s="81"/>
      <c r="F597" s="83"/>
      <c r="G597" s="72" t="s">
        <v>12</v>
      </c>
      <c r="H597" s="68">
        <f t="shared" ref="H597:I600" si="14">H602+H609</f>
        <v>0</v>
      </c>
      <c r="I597" s="68">
        <f t="shared" si="14"/>
        <v>0</v>
      </c>
    </row>
    <row r="598" spans="1:9" ht="15.75" customHeight="1">
      <c r="A598" s="92"/>
      <c r="B598" s="92"/>
      <c r="C598" s="83"/>
      <c r="D598" s="89"/>
      <c r="E598" s="81"/>
      <c r="F598" s="83"/>
      <c r="G598" s="72" t="s">
        <v>13</v>
      </c>
      <c r="H598" s="68">
        <f t="shared" si="14"/>
        <v>372.2</v>
      </c>
      <c r="I598" s="68">
        <f t="shared" si="14"/>
        <v>372.2</v>
      </c>
    </row>
    <row r="599" spans="1:9" ht="15.75" customHeight="1">
      <c r="A599" s="92"/>
      <c r="B599" s="92"/>
      <c r="C599" s="83"/>
      <c r="D599" s="89"/>
      <c r="E599" s="81"/>
      <c r="F599" s="83"/>
      <c r="G599" s="72" t="s">
        <v>14</v>
      </c>
      <c r="H599" s="68">
        <f>H604+H611</f>
        <v>17708.7</v>
      </c>
      <c r="I599" s="68">
        <f>I604+I611</f>
        <v>13000.199999999999</v>
      </c>
    </row>
    <row r="600" spans="1:9" ht="15.75" customHeight="1">
      <c r="A600" s="88"/>
      <c r="B600" s="88"/>
      <c r="C600" s="84"/>
      <c r="D600" s="89"/>
      <c r="E600" s="81"/>
      <c r="F600" s="84"/>
      <c r="G600" s="72" t="s">
        <v>15</v>
      </c>
      <c r="H600" s="68">
        <f t="shared" si="14"/>
        <v>0</v>
      </c>
      <c r="I600" s="68">
        <f t="shared" si="14"/>
        <v>0</v>
      </c>
    </row>
    <row r="601" spans="1:9" ht="15.75" customHeight="1">
      <c r="A601" s="78" t="s">
        <v>702</v>
      </c>
      <c r="B601" s="78" t="s">
        <v>404</v>
      </c>
      <c r="C601" s="79" t="s">
        <v>582</v>
      </c>
      <c r="D601" s="89" t="s">
        <v>371</v>
      </c>
      <c r="E601" s="81">
        <v>46022</v>
      </c>
      <c r="F601" s="82"/>
      <c r="G601" s="72" t="s">
        <v>11</v>
      </c>
      <c r="H601" s="13">
        <f>SUM(H602:H605)</f>
        <v>16982.900000000001</v>
      </c>
      <c r="I601" s="13">
        <f>SUM(I602:I605)</f>
        <v>12762.4</v>
      </c>
    </row>
    <row r="602" spans="1:9" ht="15.75" customHeight="1">
      <c r="A602" s="78"/>
      <c r="B602" s="78"/>
      <c r="C602" s="79"/>
      <c r="D602" s="89"/>
      <c r="E602" s="81"/>
      <c r="F602" s="83"/>
      <c r="G602" s="72" t="s">
        <v>12</v>
      </c>
      <c r="H602" s="68"/>
      <c r="I602" s="68"/>
    </row>
    <row r="603" spans="1:9" ht="15.75" customHeight="1">
      <c r="A603" s="78"/>
      <c r="B603" s="78"/>
      <c r="C603" s="79"/>
      <c r="D603" s="89"/>
      <c r="E603" s="81"/>
      <c r="F603" s="83"/>
      <c r="G603" s="72" t="s">
        <v>13</v>
      </c>
      <c r="H603" s="68">
        <v>372.2</v>
      </c>
      <c r="I603" s="68">
        <v>372.2</v>
      </c>
    </row>
    <row r="604" spans="1:9" ht="15.75" customHeight="1">
      <c r="A604" s="78"/>
      <c r="B604" s="78"/>
      <c r="C604" s="79"/>
      <c r="D604" s="89"/>
      <c r="E604" s="81"/>
      <c r="F604" s="83"/>
      <c r="G604" s="72" t="s">
        <v>14</v>
      </c>
      <c r="H604" s="68">
        <f>16569.3+41.4</f>
        <v>16610.7</v>
      </c>
      <c r="I604" s="68">
        <f>12348.8+41.4</f>
        <v>12390.199999999999</v>
      </c>
    </row>
    <row r="605" spans="1:9" ht="15.75" customHeight="1">
      <c r="A605" s="78"/>
      <c r="B605" s="78"/>
      <c r="C605" s="79"/>
      <c r="D605" s="89"/>
      <c r="E605" s="81"/>
      <c r="F605" s="84"/>
      <c r="G605" s="72" t="s">
        <v>15</v>
      </c>
      <c r="H605" s="68">
        <v>0</v>
      </c>
      <c r="I605" s="68">
        <v>0</v>
      </c>
    </row>
    <row r="606" spans="1:9" ht="15.75" customHeight="1">
      <c r="A606" s="82"/>
      <c r="B606" s="87" t="s">
        <v>578</v>
      </c>
      <c r="C606" s="82" t="s">
        <v>584</v>
      </c>
      <c r="D606" s="89" t="s">
        <v>220</v>
      </c>
      <c r="E606" s="79" t="s">
        <v>225</v>
      </c>
      <c r="F606" s="82" t="s">
        <v>730</v>
      </c>
      <c r="G606" s="82" t="s">
        <v>24</v>
      </c>
      <c r="H606" s="86" t="s">
        <v>24</v>
      </c>
      <c r="I606" s="86" t="s">
        <v>24</v>
      </c>
    </row>
    <row r="607" spans="1:9" ht="310.5" customHeight="1">
      <c r="A607" s="84"/>
      <c r="B607" s="88"/>
      <c r="C607" s="84"/>
      <c r="D607" s="89"/>
      <c r="E607" s="79"/>
      <c r="F607" s="84"/>
      <c r="G607" s="85"/>
      <c r="H607" s="86"/>
      <c r="I607" s="86"/>
    </row>
    <row r="608" spans="1:9" ht="15.75" customHeight="1">
      <c r="A608" s="78" t="s">
        <v>703</v>
      </c>
      <c r="B608" s="78" t="s">
        <v>408</v>
      </c>
      <c r="C608" s="79" t="s">
        <v>582</v>
      </c>
      <c r="D608" s="89" t="s">
        <v>409</v>
      </c>
      <c r="E608" s="81">
        <v>46022</v>
      </c>
      <c r="F608" s="82"/>
      <c r="G608" s="72" t="s">
        <v>11</v>
      </c>
      <c r="H608" s="13">
        <f>SUM(H609:H612)</f>
        <v>1098</v>
      </c>
      <c r="I608" s="13">
        <f>SUM(I609:I612)</f>
        <v>610</v>
      </c>
    </row>
    <row r="609" spans="1:9" ht="15.75" customHeight="1">
      <c r="A609" s="78"/>
      <c r="B609" s="78"/>
      <c r="C609" s="79"/>
      <c r="D609" s="89"/>
      <c r="E609" s="81"/>
      <c r="F609" s="83"/>
      <c r="G609" s="72" t="s">
        <v>12</v>
      </c>
      <c r="H609" s="68">
        <v>0</v>
      </c>
      <c r="I609" s="68">
        <v>0</v>
      </c>
    </row>
    <row r="610" spans="1:9" ht="15.75" customHeight="1">
      <c r="A610" s="78"/>
      <c r="B610" s="78"/>
      <c r="C610" s="79"/>
      <c r="D610" s="89"/>
      <c r="E610" s="81"/>
      <c r="F610" s="83"/>
      <c r="G610" s="72" t="s">
        <v>13</v>
      </c>
      <c r="H610" s="68">
        <v>0</v>
      </c>
      <c r="I610" s="68">
        <v>0</v>
      </c>
    </row>
    <row r="611" spans="1:9" ht="15.75" customHeight="1">
      <c r="A611" s="78"/>
      <c r="B611" s="78"/>
      <c r="C611" s="79"/>
      <c r="D611" s="89"/>
      <c r="E611" s="81"/>
      <c r="F611" s="83"/>
      <c r="G611" s="72" t="s">
        <v>14</v>
      </c>
      <c r="H611" s="68">
        <v>1098</v>
      </c>
      <c r="I611" s="68">
        <v>610</v>
      </c>
    </row>
    <row r="612" spans="1:9" ht="15.75" customHeight="1">
      <c r="A612" s="78"/>
      <c r="B612" s="78"/>
      <c r="C612" s="79"/>
      <c r="D612" s="89"/>
      <c r="E612" s="81"/>
      <c r="F612" s="84"/>
      <c r="G612" s="72" t="s">
        <v>15</v>
      </c>
      <c r="H612" s="68">
        <v>0</v>
      </c>
      <c r="I612" s="68">
        <v>0</v>
      </c>
    </row>
    <row r="613" spans="1:9" ht="19.5" customHeight="1">
      <c r="A613" s="82"/>
      <c r="B613" s="87" t="s">
        <v>579</v>
      </c>
      <c r="C613" s="82" t="s">
        <v>584</v>
      </c>
      <c r="D613" s="89" t="s">
        <v>409</v>
      </c>
      <c r="E613" s="79" t="s">
        <v>413</v>
      </c>
      <c r="F613" s="82" t="s">
        <v>731</v>
      </c>
      <c r="G613" s="82" t="s">
        <v>24</v>
      </c>
      <c r="H613" s="86" t="s">
        <v>24</v>
      </c>
      <c r="I613" s="86" t="s">
        <v>24</v>
      </c>
    </row>
    <row r="614" spans="1:9" ht="245.25" customHeight="1">
      <c r="A614" s="84"/>
      <c r="B614" s="88"/>
      <c r="C614" s="84"/>
      <c r="D614" s="89"/>
      <c r="E614" s="79"/>
      <c r="F614" s="84"/>
      <c r="G614" s="85"/>
      <c r="H614" s="86"/>
      <c r="I614" s="86"/>
    </row>
    <row r="615" spans="1:9" ht="15.75" customHeight="1">
      <c r="A615" s="78" t="s">
        <v>704</v>
      </c>
      <c r="B615" s="78" t="s">
        <v>414</v>
      </c>
      <c r="C615" s="79" t="s">
        <v>497</v>
      </c>
      <c r="D615" s="89" t="s">
        <v>220</v>
      </c>
      <c r="E615" s="81">
        <v>46022</v>
      </c>
      <c r="F615" s="82" t="s">
        <v>497</v>
      </c>
      <c r="G615" s="72" t="s">
        <v>11</v>
      </c>
      <c r="H615" s="13">
        <f>SUM(H616:H619)</f>
        <v>34</v>
      </c>
      <c r="I615" s="13">
        <f>SUM(I616:I619)</f>
        <v>34</v>
      </c>
    </row>
    <row r="616" spans="1:9" ht="15.75" customHeight="1">
      <c r="A616" s="78"/>
      <c r="B616" s="78"/>
      <c r="C616" s="79"/>
      <c r="D616" s="89"/>
      <c r="E616" s="81"/>
      <c r="F616" s="83"/>
      <c r="G616" s="72" t="s">
        <v>12</v>
      </c>
      <c r="H616" s="68">
        <v>0</v>
      </c>
      <c r="I616" s="68">
        <v>0</v>
      </c>
    </row>
    <row r="617" spans="1:9" ht="15.75" customHeight="1">
      <c r="A617" s="78"/>
      <c r="B617" s="78"/>
      <c r="C617" s="79"/>
      <c r="D617" s="89"/>
      <c r="E617" s="81"/>
      <c r="F617" s="83"/>
      <c r="G617" s="72" t="s">
        <v>13</v>
      </c>
      <c r="H617" s="68">
        <v>0</v>
      </c>
      <c r="I617" s="68">
        <v>0</v>
      </c>
    </row>
    <row r="618" spans="1:9" ht="15.75" customHeight="1">
      <c r="A618" s="78"/>
      <c r="B618" s="78"/>
      <c r="C618" s="79"/>
      <c r="D618" s="89"/>
      <c r="E618" s="81"/>
      <c r="F618" s="83"/>
      <c r="G618" s="72" t="s">
        <v>14</v>
      </c>
      <c r="H618" s="68">
        <f>H623</f>
        <v>34</v>
      </c>
      <c r="I618" s="68">
        <f>I623</f>
        <v>34</v>
      </c>
    </row>
    <row r="619" spans="1:9" ht="15.75" customHeight="1">
      <c r="A619" s="78"/>
      <c r="B619" s="78"/>
      <c r="C619" s="79"/>
      <c r="D619" s="89"/>
      <c r="E619" s="81"/>
      <c r="F619" s="84"/>
      <c r="G619" s="72" t="s">
        <v>15</v>
      </c>
      <c r="H619" s="68">
        <v>0</v>
      </c>
      <c r="I619" s="68">
        <v>0</v>
      </c>
    </row>
    <row r="620" spans="1:9" ht="15.75" customHeight="1">
      <c r="A620" s="78" t="s">
        <v>705</v>
      </c>
      <c r="B620" s="78" t="s">
        <v>416</v>
      </c>
      <c r="C620" s="79" t="s">
        <v>582</v>
      </c>
      <c r="D620" s="89" t="s">
        <v>220</v>
      </c>
      <c r="E620" s="81">
        <v>46022</v>
      </c>
      <c r="F620" s="82"/>
      <c r="G620" s="72" t="s">
        <v>11</v>
      </c>
      <c r="H620" s="68">
        <f>SUM(H621:H624)</f>
        <v>34</v>
      </c>
      <c r="I620" s="68">
        <f>SUM(I621:I624)</f>
        <v>34</v>
      </c>
    </row>
    <row r="621" spans="1:9" ht="15.75" customHeight="1">
      <c r="A621" s="78"/>
      <c r="B621" s="78"/>
      <c r="C621" s="79"/>
      <c r="D621" s="89"/>
      <c r="E621" s="81"/>
      <c r="F621" s="83"/>
      <c r="G621" s="72" t="s">
        <v>12</v>
      </c>
      <c r="H621" s="68">
        <v>0</v>
      </c>
      <c r="I621" s="68">
        <v>0</v>
      </c>
    </row>
    <row r="622" spans="1:9" ht="15.75" customHeight="1">
      <c r="A622" s="78"/>
      <c r="B622" s="78"/>
      <c r="C622" s="79"/>
      <c r="D622" s="89"/>
      <c r="E622" s="81"/>
      <c r="F622" s="83"/>
      <c r="G622" s="72" t="s">
        <v>13</v>
      </c>
      <c r="H622" s="68">
        <v>0</v>
      </c>
      <c r="I622" s="68">
        <v>0</v>
      </c>
    </row>
    <row r="623" spans="1:9" ht="15.75" customHeight="1">
      <c r="A623" s="78"/>
      <c r="B623" s="78"/>
      <c r="C623" s="79"/>
      <c r="D623" s="89"/>
      <c r="E623" s="81"/>
      <c r="F623" s="83"/>
      <c r="G623" s="72" t="s">
        <v>14</v>
      </c>
      <c r="H623" s="68">
        <v>34</v>
      </c>
      <c r="I623" s="68">
        <v>34</v>
      </c>
    </row>
    <row r="624" spans="1:9" ht="15.75" customHeight="1">
      <c r="A624" s="78"/>
      <c r="B624" s="78"/>
      <c r="C624" s="79"/>
      <c r="D624" s="89"/>
      <c r="E624" s="81"/>
      <c r="F624" s="84"/>
      <c r="G624" s="72" t="s">
        <v>15</v>
      </c>
      <c r="H624" s="68">
        <v>0</v>
      </c>
      <c r="I624" s="68">
        <v>0</v>
      </c>
    </row>
    <row r="625" spans="1:9" ht="15.75" customHeight="1">
      <c r="A625" s="82"/>
      <c r="B625" s="87" t="s">
        <v>580</v>
      </c>
      <c r="C625" s="82" t="s">
        <v>584</v>
      </c>
      <c r="D625" s="89" t="s">
        <v>220</v>
      </c>
      <c r="E625" s="79" t="s">
        <v>369</v>
      </c>
      <c r="F625" s="82" t="s">
        <v>732</v>
      </c>
      <c r="G625" s="82" t="s">
        <v>24</v>
      </c>
      <c r="H625" s="86" t="s">
        <v>24</v>
      </c>
      <c r="I625" s="86" t="s">
        <v>24</v>
      </c>
    </row>
    <row r="626" spans="1:9" ht="265.5" customHeight="1">
      <c r="A626" s="84"/>
      <c r="B626" s="88"/>
      <c r="C626" s="84"/>
      <c r="D626" s="89"/>
      <c r="E626" s="79"/>
      <c r="F626" s="84"/>
      <c r="G626" s="85"/>
      <c r="H626" s="86"/>
      <c r="I626" s="86"/>
    </row>
    <row r="627" spans="1:9" ht="16.5" customHeight="1">
      <c r="A627" s="82"/>
      <c r="B627" s="87" t="s">
        <v>581</v>
      </c>
      <c r="C627" s="82" t="s">
        <v>584</v>
      </c>
      <c r="D627" s="89" t="s">
        <v>409</v>
      </c>
      <c r="E627" s="79" t="s">
        <v>369</v>
      </c>
      <c r="F627" s="82" t="s">
        <v>733</v>
      </c>
      <c r="G627" s="82" t="s">
        <v>24</v>
      </c>
      <c r="H627" s="86" t="s">
        <v>24</v>
      </c>
      <c r="I627" s="86" t="s">
        <v>24</v>
      </c>
    </row>
    <row r="628" spans="1:9" ht="249.75" customHeight="1">
      <c r="A628" s="84"/>
      <c r="B628" s="88"/>
      <c r="C628" s="84"/>
      <c r="D628" s="89"/>
      <c r="E628" s="79"/>
      <c r="F628" s="84"/>
      <c r="G628" s="85"/>
      <c r="H628" s="86"/>
      <c r="I628" s="86"/>
    </row>
    <row r="629" spans="1:9" ht="15.75" customHeight="1">
      <c r="A629" s="82" t="s">
        <v>711</v>
      </c>
      <c r="B629" s="78" t="s">
        <v>609</v>
      </c>
      <c r="C629" s="79" t="s">
        <v>497</v>
      </c>
      <c r="D629" s="80" t="s">
        <v>611</v>
      </c>
      <c r="E629" s="81">
        <v>46022</v>
      </c>
      <c r="F629" s="82" t="s">
        <v>497</v>
      </c>
      <c r="G629" s="72" t="s">
        <v>11</v>
      </c>
      <c r="H629" s="13">
        <f>SUM(H630:H633)</f>
        <v>51127.3</v>
      </c>
      <c r="I629" s="13">
        <f>SUM(I630:I633)</f>
        <v>51127.3</v>
      </c>
    </row>
    <row r="630" spans="1:9" ht="15.75" customHeight="1">
      <c r="A630" s="83"/>
      <c r="B630" s="78"/>
      <c r="C630" s="79"/>
      <c r="D630" s="80"/>
      <c r="E630" s="81"/>
      <c r="F630" s="83"/>
      <c r="G630" s="72" t="s">
        <v>12</v>
      </c>
      <c r="H630" s="68">
        <f t="shared" ref="H630:I632" si="15">H635</f>
        <v>24099.8</v>
      </c>
      <c r="I630" s="68">
        <f t="shared" si="15"/>
        <v>24099.8</v>
      </c>
    </row>
    <row r="631" spans="1:9" ht="16.5" customHeight="1">
      <c r="A631" s="83"/>
      <c r="B631" s="78"/>
      <c r="C631" s="79"/>
      <c r="D631" s="80"/>
      <c r="E631" s="81"/>
      <c r="F631" s="83"/>
      <c r="G631" s="72" t="s">
        <v>13</v>
      </c>
      <c r="H631" s="68">
        <f t="shared" si="15"/>
        <v>21914.800000000003</v>
      </c>
      <c r="I631" s="68">
        <f t="shared" si="15"/>
        <v>21914.800000000003</v>
      </c>
    </row>
    <row r="632" spans="1:9" ht="15.75" customHeight="1">
      <c r="A632" s="83"/>
      <c r="B632" s="78"/>
      <c r="C632" s="79"/>
      <c r="D632" s="80"/>
      <c r="E632" s="81"/>
      <c r="F632" s="83"/>
      <c r="G632" s="72" t="s">
        <v>14</v>
      </c>
      <c r="H632" s="68">
        <f t="shared" si="15"/>
        <v>5112.7</v>
      </c>
      <c r="I632" s="68">
        <f t="shared" si="15"/>
        <v>5112.7</v>
      </c>
    </row>
    <row r="633" spans="1:9" ht="15.75" customHeight="1">
      <c r="A633" s="83"/>
      <c r="B633" s="78"/>
      <c r="C633" s="79"/>
      <c r="D633" s="80"/>
      <c r="E633" s="81"/>
      <c r="F633" s="84"/>
      <c r="G633" s="72" t="s">
        <v>15</v>
      </c>
      <c r="H633" s="68">
        <v>0</v>
      </c>
      <c r="I633" s="68">
        <v>0</v>
      </c>
    </row>
    <row r="634" spans="1:9" ht="15.75" customHeight="1">
      <c r="A634" s="83"/>
      <c r="B634" s="78" t="s">
        <v>610</v>
      </c>
      <c r="C634" s="79" t="s">
        <v>582</v>
      </c>
      <c r="D634" s="80" t="s">
        <v>611</v>
      </c>
      <c r="E634" s="81">
        <v>46022</v>
      </c>
      <c r="F634" s="82"/>
      <c r="G634" s="72" t="s">
        <v>11</v>
      </c>
      <c r="H634" s="68">
        <f>SUM(H635:H638)</f>
        <v>51127.3</v>
      </c>
      <c r="I634" s="68">
        <f>SUM(I635:I638)</f>
        <v>51127.3</v>
      </c>
    </row>
    <row r="635" spans="1:9" ht="15.75" customHeight="1">
      <c r="A635" s="83"/>
      <c r="B635" s="78"/>
      <c r="C635" s="79"/>
      <c r="D635" s="80"/>
      <c r="E635" s="81"/>
      <c r="F635" s="83"/>
      <c r="G635" s="72" t="s">
        <v>12</v>
      </c>
      <c r="H635" s="68">
        <v>24099.8</v>
      </c>
      <c r="I635" s="68">
        <v>24099.8</v>
      </c>
    </row>
    <row r="636" spans="1:9" ht="15.75" customHeight="1">
      <c r="A636" s="83"/>
      <c r="B636" s="78"/>
      <c r="C636" s="79"/>
      <c r="D636" s="80"/>
      <c r="E636" s="81"/>
      <c r="F636" s="83"/>
      <c r="G636" s="72" t="s">
        <v>13</v>
      </c>
      <c r="H636" s="68">
        <f>1268.4+20646.4</f>
        <v>21914.800000000003</v>
      </c>
      <c r="I636" s="68">
        <f>1268.4+20646.4</f>
        <v>21914.800000000003</v>
      </c>
    </row>
    <row r="637" spans="1:9" ht="15.75" customHeight="1">
      <c r="A637" s="83"/>
      <c r="B637" s="78"/>
      <c r="C637" s="79"/>
      <c r="D637" s="80"/>
      <c r="E637" s="81"/>
      <c r="F637" s="83"/>
      <c r="G637" s="72" t="s">
        <v>14</v>
      </c>
      <c r="H637" s="68">
        <f>2818.7+2294</f>
        <v>5112.7</v>
      </c>
      <c r="I637" s="68">
        <f>2818.7+2294</f>
        <v>5112.7</v>
      </c>
    </row>
    <row r="638" spans="1:9" ht="15.75" customHeight="1">
      <c r="A638" s="83"/>
      <c r="B638" s="78"/>
      <c r="C638" s="79"/>
      <c r="D638" s="80"/>
      <c r="E638" s="81"/>
      <c r="F638" s="84"/>
      <c r="G638" s="72" t="s">
        <v>15</v>
      </c>
      <c r="H638" s="68">
        <v>0</v>
      </c>
      <c r="I638" s="68">
        <v>0</v>
      </c>
    </row>
    <row r="639" spans="1:9" ht="24" customHeight="1">
      <c r="A639" s="83"/>
      <c r="B639" s="87" t="s">
        <v>712</v>
      </c>
      <c r="C639" s="82" t="s">
        <v>582</v>
      </c>
      <c r="D639" s="89" t="s">
        <v>611</v>
      </c>
      <c r="E639" s="81">
        <v>46022</v>
      </c>
      <c r="F639" s="82" t="s">
        <v>734</v>
      </c>
      <c r="G639" s="82" t="s">
        <v>24</v>
      </c>
      <c r="H639" s="86" t="s">
        <v>24</v>
      </c>
      <c r="I639" s="86" t="s">
        <v>24</v>
      </c>
    </row>
    <row r="640" spans="1:9" ht="231" customHeight="1">
      <c r="A640" s="83"/>
      <c r="B640" s="88"/>
      <c r="C640" s="84"/>
      <c r="D640" s="89"/>
      <c r="E640" s="79"/>
      <c r="F640" s="84"/>
      <c r="G640" s="85"/>
      <c r="H640" s="86"/>
      <c r="I640" s="86"/>
    </row>
    <row r="641" spans="1:9" ht="15.75" customHeight="1">
      <c r="A641" s="83"/>
      <c r="B641" s="78" t="s">
        <v>612</v>
      </c>
      <c r="C641" s="79" t="s">
        <v>497</v>
      </c>
      <c r="D641" s="80" t="s">
        <v>611</v>
      </c>
      <c r="E641" s="81">
        <v>46022</v>
      </c>
      <c r="F641" s="82" t="s">
        <v>497</v>
      </c>
      <c r="G641" s="72" t="s">
        <v>11</v>
      </c>
      <c r="H641" s="13">
        <f>SUM(H642:H645)</f>
        <v>2695.4</v>
      </c>
      <c r="I641" s="13">
        <f>SUM(I642:I645)</f>
        <v>2695.4</v>
      </c>
    </row>
    <row r="642" spans="1:9" ht="15.75" customHeight="1">
      <c r="A642" s="83"/>
      <c r="B642" s="78"/>
      <c r="C642" s="79"/>
      <c r="D642" s="80"/>
      <c r="E642" s="81"/>
      <c r="F642" s="83"/>
      <c r="G642" s="72" t="s">
        <v>12</v>
      </c>
      <c r="H642" s="68">
        <f t="shared" ref="H642:I644" si="16">H647</f>
        <v>2432.6</v>
      </c>
      <c r="I642" s="68">
        <f t="shared" si="16"/>
        <v>2432.6</v>
      </c>
    </row>
    <row r="643" spans="1:9" ht="15.75" customHeight="1">
      <c r="A643" s="83"/>
      <c r="B643" s="78"/>
      <c r="C643" s="79"/>
      <c r="D643" s="80"/>
      <c r="E643" s="81"/>
      <c r="F643" s="83"/>
      <c r="G643" s="72" t="s">
        <v>13</v>
      </c>
      <c r="H643" s="68">
        <f t="shared" si="16"/>
        <v>128</v>
      </c>
      <c r="I643" s="68">
        <f t="shared" si="16"/>
        <v>128</v>
      </c>
    </row>
    <row r="644" spans="1:9" ht="15.75" customHeight="1">
      <c r="A644" s="83"/>
      <c r="B644" s="78"/>
      <c r="C644" s="79"/>
      <c r="D644" s="80"/>
      <c r="E644" s="81"/>
      <c r="F644" s="83"/>
      <c r="G644" s="72" t="s">
        <v>14</v>
      </c>
      <c r="H644" s="68">
        <f t="shared" si="16"/>
        <v>134.80000000000001</v>
      </c>
      <c r="I644" s="68">
        <f t="shared" si="16"/>
        <v>134.80000000000001</v>
      </c>
    </row>
    <row r="645" spans="1:9" ht="15.75" customHeight="1">
      <c r="A645" s="83"/>
      <c r="B645" s="78"/>
      <c r="C645" s="79"/>
      <c r="D645" s="80"/>
      <c r="E645" s="81"/>
      <c r="F645" s="84"/>
      <c r="G645" s="72" t="s">
        <v>15</v>
      </c>
      <c r="H645" s="68">
        <v>0</v>
      </c>
      <c r="I645" s="68">
        <v>0</v>
      </c>
    </row>
    <row r="646" spans="1:9" ht="15.75" customHeight="1">
      <c r="A646" s="83"/>
      <c r="B646" s="78" t="s">
        <v>613</v>
      </c>
      <c r="C646" s="79" t="s">
        <v>582</v>
      </c>
      <c r="D646" s="80" t="s">
        <v>611</v>
      </c>
      <c r="E646" s="81">
        <v>46022</v>
      </c>
      <c r="F646" s="82"/>
      <c r="G646" s="72" t="s">
        <v>11</v>
      </c>
      <c r="H646" s="68">
        <f>SUM(H647:H650)</f>
        <v>2695.4</v>
      </c>
      <c r="I646" s="68">
        <f>SUM(I647:I650)</f>
        <v>2695.4</v>
      </c>
    </row>
    <row r="647" spans="1:9" ht="15.75" customHeight="1">
      <c r="A647" s="83"/>
      <c r="B647" s="78"/>
      <c r="C647" s="79"/>
      <c r="D647" s="80"/>
      <c r="E647" s="81"/>
      <c r="F647" s="83"/>
      <c r="G647" s="72" t="s">
        <v>12</v>
      </c>
      <c r="H647" s="68">
        <v>2432.6</v>
      </c>
      <c r="I647" s="68">
        <v>2432.6</v>
      </c>
    </row>
    <row r="648" spans="1:9" ht="15.75" customHeight="1">
      <c r="A648" s="83"/>
      <c r="B648" s="78"/>
      <c r="C648" s="79"/>
      <c r="D648" s="80"/>
      <c r="E648" s="81"/>
      <c r="F648" s="83"/>
      <c r="G648" s="72" t="s">
        <v>13</v>
      </c>
      <c r="H648" s="68">
        <v>128</v>
      </c>
      <c r="I648" s="68">
        <v>128</v>
      </c>
    </row>
    <row r="649" spans="1:9" ht="15.75" customHeight="1">
      <c r="A649" s="83"/>
      <c r="B649" s="78"/>
      <c r="C649" s="79"/>
      <c r="D649" s="80"/>
      <c r="E649" s="81"/>
      <c r="F649" s="83"/>
      <c r="G649" s="72" t="s">
        <v>14</v>
      </c>
      <c r="H649" s="68">
        <v>134.80000000000001</v>
      </c>
      <c r="I649" s="68">
        <v>134.80000000000001</v>
      </c>
    </row>
    <row r="650" spans="1:9" ht="15.75" customHeight="1">
      <c r="A650" s="83"/>
      <c r="B650" s="78"/>
      <c r="C650" s="79"/>
      <c r="D650" s="80"/>
      <c r="E650" s="81"/>
      <c r="F650" s="84"/>
      <c r="G650" s="72" t="s">
        <v>15</v>
      </c>
      <c r="H650" s="68">
        <v>0</v>
      </c>
      <c r="I650" s="68">
        <v>0</v>
      </c>
    </row>
    <row r="651" spans="1:9" ht="66.75" customHeight="1">
      <c r="A651" s="83"/>
      <c r="B651" s="87" t="s">
        <v>713</v>
      </c>
      <c r="C651" s="82" t="s">
        <v>582</v>
      </c>
      <c r="D651" s="89" t="s">
        <v>611</v>
      </c>
      <c r="E651" s="81">
        <v>46022</v>
      </c>
      <c r="F651" s="90" t="s">
        <v>742</v>
      </c>
      <c r="G651" s="82" t="s">
        <v>24</v>
      </c>
      <c r="H651" s="86" t="s">
        <v>24</v>
      </c>
      <c r="I651" s="86" t="s">
        <v>24</v>
      </c>
    </row>
    <row r="652" spans="1:9" ht="66.75" customHeight="1">
      <c r="A652" s="84"/>
      <c r="B652" s="88"/>
      <c r="C652" s="84"/>
      <c r="D652" s="89"/>
      <c r="E652" s="79"/>
      <c r="F652" s="91"/>
      <c r="G652" s="85"/>
      <c r="H652" s="86"/>
      <c r="I652" s="86"/>
    </row>
    <row r="653" spans="1:9" s="63" customFormat="1" ht="28.5" customHeight="1">
      <c r="A653" s="144" t="s">
        <v>422</v>
      </c>
      <c r="B653" s="145"/>
      <c r="C653" s="145"/>
      <c r="D653" s="145"/>
      <c r="E653" s="145"/>
      <c r="F653" s="145"/>
      <c r="G653" s="145"/>
      <c r="H653" s="145"/>
      <c r="I653" s="146"/>
    </row>
    <row r="654" spans="1:9" ht="22.5" customHeight="1">
      <c r="A654" s="113"/>
      <c r="B654" s="93" t="s">
        <v>422</v>
      </c>
      <c r="C654" s="93"/>
      <c r="D654" s="87" t="s">
        <v>478</v>
      </c>
      <c r="E654" s="96">
        <v>46022</v>
      </c>
      <c r="F654" s="82"/>
      <c r="G654" s="72" t="s">
        <v>11</v>
      </c>
      <c r="H654" s="13">
        <f>SUBTOTAL(9,H655:H658)</f>
        <v>315933.80000000005</v>
      </c>
      <c r="I654" s="13">
        <f>SUBTOTAL(9,I655:I658)</f>
        <v>226669.80000000002</v>
      </c>
    </row>
    <row r="655" spans="1:9" ht="22.5" customHeight="1">
      <c r="A655" s="114"/>
      <c r="B655" s="94"/>
      <c r="C655" s="94"/>
      <c r="D655" s="92"/>
      <c r="E655" s="97"/>
      <c r="F655" s="83"/>
      <c r="G655" s="72" t="s">
        <v>12</v>
      </c>
      <c r="H655" s="13">
        <f t="shared" ref="H655:I658" si="17">H660+H665+H670+H675</f>
        <v>0</v>
      </c>
      <c r="I655" s="13">
        <f t="shared" si="17"/>
        <v>0</v>
      </c>
    </row>
    <row r="656" spans="1:9" ht="22.5" customHeight="1">
      <c r="A656" s="114"/>
      <c r="B656" s="94"/>
      <c r="C656" s="94"/>
      <c r="D656" s="92"/>
      <c r="E656" s="97"/>
      <c r="F656" s="83"/>
      <c r="G656" s="72" t="s">
        <v>13</v>
      </c>
      <c r="H656" s="13">
        <f t="shared" si="17"/>
        <v>9874.4</v>
      </c>
      <c r="I656" s="13">
        <f t="shared" si="17"/>
        <v>3370.2</v>
      </c>
    </row>
    <row r="657" spans="1:9" ht="22.5" customHeight="1">
      <c r="A657" s="114"/>
      <c r="B657" s="94"/>
      <c r="C657" s="94"/>
      <c r="D657" s="92"/>
      <c r="E657" s="97"/>
      <c r="F657" s="83"/>
      <c r="G657" s="72" t="s">
        <v>14</v>
      </c>
      <c r="H657" s="13">
        <f t="shared" si="17"/>
        <v>306059.40000000002</v>
      </c>
      <c r="I657" s="13">
        <f t="shared" si="17"/>
        <v>223299.6</v>
      </c>
    </row>
    <row r="658" spans="1:9" ht="7.5" customHeight="1">
      <c r="A658" s="115"/>
      <c r="B658" s="95"/>
      <c r="C658" s="95"/>
      <c r="D658" s="88"/>
      <c r="E658" s="98"/>
      <c r="F658" s="84"/>
      <c r="G658" s="72" t="s">
        <v>15</v>
      </c>
      <c r="H658" s="13">
        <f t="shared" si="17"/>
        <v>0</v>
      </c>
      <c r="I658" s="13">
        <f t="shared" si="17"/>
        <v>0</v>
      </c>
    </row>
    <row r="659" spans="1:9" ht="24" customHeight="1">
      <c r="A659" s="78" t="s">
        <v>706</v>
      </c>
      <c r="B659" s="78" t="s">
        <v>426</v>
      </c>
      <c r="C659" s="79" t="s">
        <v>497</v>
      </c>
      <c r="D659" s="87" t="s">
        <v>478</v>
      </c>
      <c r="E659" s="81">
        <v>46022</v>
      </c>
      <c r="F659" s="82" t="s">
        <v>497</v>
      </c>
      <c r="G659" s="72" t="s">
        <v>11</v>
      </c>
      <c r="H659" s="13">
        <f>SUBTOTAL(9,H660:H663)</f>
        <v>117184.8</v>
      </c>
      <c r="I659" s="13">
        <f>SUBTOTAL(9,I660:I663)</f>
        <v>75245.600000000006</v>
      </c>
    </row>
    <row r="660" spans="1:9" ht="24" customHeight="1">
      <c r="A660" s="78"/>
      <c r="B660" s="78"/>
      <c r="C660" s="79"/>
      <c r="D660" s="92"/>
      <c r="E660" s="81"/>
      <c r="F660" s="83"/>
      <c r="G660" s="72" t="s">
        <v>12</v>
      </c>
      <c r="H660" s="68">
        <v>0</v>
      </c>
      <c r="I660" s="68">
        <v>0</v>
      </c>
    </row>
    <row r="661" spans="1:9" ht="12.75">
      <c r="A661" s="78"/>
      <c r="B661" s="78"/>
      <c r="C661" s="79"/>
      <c r="D661" s="92"/>
      <c r="E661" s="81"/>
      <c r="F661" s="83"/>
      <c r="G661" s="72" t="s">
        <v>13</v>
      </c>
      <c r="H661" s="68">
        <v>0</v>
      </c>
      <c r="I661" s="68">
        <v>0</v>
      </c>
    </row>
    <row r="662" spans="1:9" ht="12.75">
      <c r="A662" s="78"/>
      <c r="B662" s="78"/>
      <c r="C662" s="79"/>
      <c r="D662" s="92"/>
      <c r="E662" s="81"/>
      <c r="F662" s="83"/>
      <c r="G662" s="72" t="s">
        <v>14</v>
      </c>
      <c r="H662" s="68">
        <v>117184.8</v>
      </c>
      <c r="I662" s="68">
        <v>75245.600000000006</v>
      </c>
    </row>
    <row r="663" spans="1:9" ht="12.75">
      <c r="A663" s="78"/>
      <c r="B663" s="78"/>
      <c r="C663" s="79"/>
      <c r="D663" s="88"/>
      <c r="E663" s="81"/>
      <c r="F663" s="84"/>
      <c r="G663" s="72" t="s">
        <v>15</v>
      </c>
      <c r="H663" s="68">
        <v>0</v>
      </c>
      <c r="I663" s="68">
        <v>0</v>
      </c>
    </row>
    <row r="664" spans="1:9" ht="12.75">
      <c r="A664" s="78" t="s">
        <v>707</v>
      </c>
      <c r="B664" s="78" t="s">
        <v>429</v>
      </c>
      <c r="C664" s="79" t="s">
        <v>497</v>
      </c>
      <c r="D664" s="89" t="s">
        <v>430</v>
      </c>
      <c r="E664" s="81">
        <v>46022</v>
      </c>
      <c r="F664" s="82" t="s">
        <v>497</v>
      </c>
      <c r="G664" s="72" t="s">
        <v>11</v>
      </c>
      <c r="H664" s="13">
        <f>SUBTOTAL(9,H665:H668)</f>
        <v>425</v>
      </c>
      <c r="I664" s="13">
        <f>SUBTOTAL(9,I665:I668)</f>
        <v>181</v>
      </c>
    </row>
    <row r="665" spans="1:9" ht="12.75">
      <c r="A665" s="78"/>
      <c r="B665" s="78"/>
      <c r="C665" s="79"/>
      <c r="D665" s="89"/>
      <c r="E665" s="81"/>
      <c r="F665" s="83"/>
      <c r="G665" s="72" t="s">
        <v>12</v>
      </c>
      <c r="H665" s="68">
        <v>0</v>
      </c>
      <c r="I665" s="68">
        <v>0</v>
      </c>
    </row>
    <row r="666" spans="1:9" ht="12.75">
      <c r="A666" s="78"/>
      <c r="B666" s="78"/>
      <c r="C666" s="79"/>
      <c r="D666" s="89"/>
      <c r="E666" s="81"/>
      <c r="F666" s="83"/>
      <c r="G666" s="72" t="s">
        <v>13</v>
      </c>
      <c r="H666" s="68">
        <v>0</v>
      </c>
      <c r="I666" s="68">
        <v>0</v>
      </c>
    </row>
    <row r="667" spans="1:9" ht="12.75">
      <c r="A667" s="78"/>
      <c r="B667" s="78"/>
      <c r="C667" s="79"/>
      <c r="D667" s="89"/>
      <c r="E667" s="81"/>
      <c r="F667" s="83"/>
      <c r="G667" s="72" t="s">
        <v>14</v>
      </c>
      <c r="H667" s="68">
        <v>425</v>
      </c>
      <c r="I667" s="68">
        <v>181</v>
      </c>
    </row>
    <row r="668" spans="1:9" ht="12.75">
      <c r="A668" s="78"/>
      <c r="B668" s="78"/>
      <c r="C668" s="79"/>
      <c r="D668" s="89"/>
      <c r="E668" s="81"/>
      <c r="F668" s="84"/>
      <c r="G668" s="72" t="s">
        <v>15</v>
      </c>
      <c r="H668" s="68">
        <v>0</v>
      </c>
      <c r="I668" s="68">
        <v>0</v>
      </c>
    </row>
    <row r="669" spans="1:9" ht="12.75">
      <c r="A669" s="78" t="s">
        <v>708</v>
      </c>
      <c r="B669" s="78" t="s">
        <v>432</v>
      </c>
      <c r="C669" s="79" t="s">
        <v>497</v>
      </c>
      <c r="D669" s="89" t="s">
        <v>433</v>
      </c>
      <c r="E669" s="81">
        <v>46022</v>
      </c>
      <c r="F669" s="82" t="s">
        <v>497</v>
      </c>
      <c r="G669" s="72" t="s">
        <v>11</v>
      </c>
      <c r="H669" s="13">
        <f>SUBTOTAL(9,H670:H673)</f>
        <v>198323.20000000001</v>
      </c>
      <c r="I669" s="13">
        <f>SUBTOTAL(9,I670:I673)</f>
        <v>151243.20000000001</v>
      </c>
    </row>
    <row r="670" spans="1:9" ht="12.75">
      <c r="A670" s="78"/>
      <c r="B670" s="78"/>
      <c r="C670" s="79"/>
      <c r="D670" s="89"/>
      <c r="E670" s="81"/>
      <c r="F670" s="83"/>
      <c r="G670" s="72" t="s">
        <v>12</v>
      </c>
      <c r="H670" s="68">
        <v>0</v>
      </c>
      <c r="I670" s="68">
        <v>0</v>
      </c>
    </row>
    <row r="671" spans="1:9" ht="12.75">
      <c r="A671" s="78"/>
      <c r="B671" s="78"/>
      <c r="C671" s="79"/>
      <c r="D671" s="89"/>
      <c r="E671" s="81"/>
      <c r="F671" s="83"/>
      <c r="G671" s="72" t="s">
        <v>13</v>
      </c>
      <c r="H671" s="68">
        <v>9873.6</v>
      </c>
      <c r="I671" s="68">
        <v>3370.2</v>
      </c>
    </row>
    <row r="672" spans="1:9" ht="12.75">
      <c r="A672" s="78"/>
      <c r="B672" s="78"/>
      <c r="C672" s="79"/>
      <c r="D672" s="89"/>
      <c r="E672" s="81"/>
      <c r="F672" s="83"/>
      <c r="G672" s="72" t="s">
        <v>14</v>
      </c>
      <c r="H672" s="68">
        <f>188384.2+65.4</f>
        <v>188449.6</v>
      </c>
      <c r="I672" s="68">
        <f>147839+34</f>
        <v>147873</v>
      </c>
    </row>
    <row r="673" spans="1:9" ht="18" customHeight="1">
      <c r="A673" s="78"/>
      <c r="B673" s="78"/>
      <c r="C673" s="79"/>
      <c r="D673" s="89"/>
      <c r="E673" s="81"/>
      <c r="F673" s="84"/>
      <c r="G673" s="72" t="s">
        <v>15</v>
      </c>
      <c r="H673" s="68">
        <v>0</v>
      </c>
      <c r="I673" s="68">
        <v>0</v>
      </c>
    </row>
    <row r="674" spans="1:9" ht="22.5" customHeight="1">
      <c r="A674" s="78" t="s">
        <v>709</v>
      </c>
      <c r="B674" s="78" t="s">
        <v>435</v>
      </c>
      <c r="C674" s="79" t="s">
        <v>497</v>
      </c>
      <c r="D674" s="89" t="s">
        <v>436</v>
      </c>
      <c r="E674" s="81">
        <v>46022</v>
      </c>
      <c r="F674" s="82" t="s">
        <v>497</v>
      </c>
      <c r="G674" s="72" t="s">
        <v>11</v>
      </c>
      <c r="H674" s="13">
        <f>SUBTOTAL(9,H675:H678)</f>
        <v>0.8</v>
      </c>
      <c r="I674" s="13">
        <f>SUBTOTAL(9,I675:I678)</f>
        <v>0</v>
      </c>
    </row>
    <row r="675" spans="1:9" ht="22.5" customHeight="1">
      <c r="A675" s="78"/>
      <c r="B675" s="78"/>
      <c r="C675" s="79"/>
      <c r="D675" s="89"/>
      <c r="E675" s="81"/>
      <c r="F675" s="83"/>
      <c r="G675" s="72" t="s">
        <v>12</v>
      </c>
      <c r="H675" s="68">
        <v>0</v>
      </c>
      <c r="I675" s="68">
        <v>0</v>
      </c>
    </row>
    <row r="676" spans="1:9" ht="22.5" customHeight="1">
      <c r="A676" s="78"/>
      <c r="B676" s="78"/>
      <c r="C676" s="79"/>
      <c r="D676" s="89"/>
      <c r="E676" s="81"/>
      <c r="F676" s="83"/>
      <c r="G676" s="72" t="s">
        <v>13</v>
      </c>
      <c r="H676" s="68">
        <f>H681</f>
        <v>0.8</v>
      </c>
      <c r="I676" s="68">
        <f>I681</f>
        <v>0</v>
      </c>
    </row>
    <row r="677" spans="1:9" ht="22.5" customHeight="1">
      <c r="A677" s="78"/>
      <c r="B677" s="78"/>
      <c r="C677" s="79"/>
      <c r="D677" s="89"/>
      <c r="E677" s="81"/>
      <c r="F677" s="83"/>
      <c r="G677" s="72" t="s">
        <v>14</v>
      </c>
      <c r="H677" s="68">
        <v>0</v>
      </c>
      <c r="I677" s="68">
        <v>0</v>
      </c>
    </row>
    <row r="678" spans="1:9" ht="17.25" customHeight="1">
      <c r="A678" s="78"/>
      <c r="B678" s="78"/>
      <c r="C678" s="79"/>
      <c r="D678" s="89"/>
      <c r="E678" s="81"/>
      <c r="F678" s="84"/>
      <c r="G678" s="72" t="s">
        <v>15</v>
      </c>
      <c r="H678" s="68">
        <v>0</v>
      </c>
      <c r="I678" s="68">
        <v>0</v>
      </c>
    </row>
    <row r="679" spans="1:9" ht="18.75" customHeight="1">
      <c r="A679" s="78" t="s">
        <v>715</v>
      </c>
      <c r="B679" s="78" t="s">
        <v>505</v>
      </c>
      <c r="C679" s="79" t="s">
        <v>582</v>
      </c>
      <c r="D679" s="89" t="s">
        <v>436</v>
      </c>
      <c r="E679" s="81">
        <v>46022</v>
      </c>
      <c r="F679" s="82"/>
      <c r="G679" s="72" t="s">
        <v>11</v>
      </c>
      <c r="H679" s="68">
        <f>SUM(H680:H683)</f>
        <v>0.8</v>
      </c>
      <c r="I679" s="68">
        <f>SUM(I680:I683)</f>
        <v>0</v>
      </c>
    </row>
    <row r="680" spans="1:9" ht="43.5" customHeight="1">
      <c r="A680" s="78"/>
      <c r="B680" s="78"/>
      <c r="C680" s="79"/>
      <c r="D680" s="89"/>
      <c r="E680" s="81"/>
      <c r="F680" s="83"/>
      <c r="G680" s="72" t="s">
        <v>12</v>
      </c>
      <c r="H680" s="68">
        <v>0</v>
      </c>
      <c r="I680" s="68">
        <v>0</v>
      </c>
    </row>
    <row r="681" spans="1:9" ht="23.25" customHeight="1">
      <c r="A681" s="78"/>
      <c r="B681" s="78"/>
      <c r="C681" s="79"/>
      <c r="D681" s="89"/>
      <c r="E681" s="81"/>
      <c r="F681" s="83"/>
      <c r="G681" s="72" t="s">
        <v>13</v>
      </c>
      <c r="H681" s="68">
        <v>0.8</v>
      </c>
      <c r="I681" s="68">
        <v>0</v>
      </c>
    </row>
    <row r="682" spans="1:9" ht="18.75" customHeight="1">
      <c r="A682" s="78"/>
      <c r="B682" s="78"/>
      <c r="C682" s="79"/>
      <c r="D682" s="89"/>
      <c r="E682" s="81"/>
      <c r="F682" s="83"/>
      <c r="G682" s="72" t="s">
        <v>14</v>
      </c>
      <c r="H682" s="68">
        <v>0</v>
      </c>
      <c r="I682" s="68">
        <v>0</v>
      </c>
    </row>
    <row r="683" spans="1:9" ht="18.75" customHeight="1">
      <c r="A683" s="78"/>
      <c r="B683" s="78"/>
      <c r="C683" s="79"/>
      <c r="D683" s="89"/>
      <c r="E683" s="81"/>
      <c r="F683" s="84"/>
      <c r="G683" s="72" t="s">
        <v>15</v>
      </c>
      <c r="H683" s="68">
        <v>0</v>
      </c>
      <c r="I683" s="68">
        <v>0</v>
      </c>
    </row>
    <row r="684" spans="1:9" ht="19.5" customHeight="1">
      <c r="A684" s="82"/>
      <c r="B684" s="87" t="s">
        <v>714</v>
      </c>
      <c r="C684" s="82" t="s">
        <v>582</v>
      </c>
      <c r="D684" s="89" t="s">
        <v>436</v>
      </c>
      <c r="E684" s="79" t="s">
        <v>504</v>
      </c>
      <c r="F684" s="82"/>
      <c r="G684" s="82" t="s">
        <v>24</v>
      </c>
      <c r="H684" s="86" t="s">
        <v>24</v>
      </c>
      <c r="I684" s="86" t="s">
        <v>24</v>
      </c>
    </row>
    <row r="685" spans="1:9" ht="38.25" customHeight="1">
      <c r="A685" s="84"/>
      <c r="B685" s="88"/>
      <c r="C685" s="84"/>
      <c r="D685" s="89"/>
      <c r="E685" s="79"/>
      <c r="F685" s="84"/>
      <c r="G685" s="85"/>
      <c r="H685" s="86"/>
      <c r="I685" s="86"/>
    </row>
    <row r="686" spans="1:9" ht="29.25" customHeight="1">
      <c r="A686" s="78" t="s">
        <v>710</v>
      </c>
      <c r="B686" s="78" t="s">
        <v>437</v>
      </c>
      <c r="C686" s="79" t="s">
        <v>497</v>
      </c>
      <c r="D686" s="87" t="s">
        <v>474</v>
      </c>
      <c r="E686" s="81">
        <v>46022</v>
      </c>
      <c r="F686" s="82" t="s">
        <v>497</v>
      </c>
      <c r="G686" s="72" t="s">
        <v>11</v>
      </c>
      <c r="H686" s="68">
        <v>0</v>
      </c>
      <c r="I686" s="68">
        <v>0</v>
      </c>
    </row>
    <row r="687" spans="1:9" ht="21" customHeight="1">
      <c r="A687" s="78"/>
      <c r="B687" s="78"/>
      <c r="C687" s="79"/>
      <c r="D687" s="92"/>
      <c r="E687" s="81"/>
      <c r="F687" s="83"/>
      <c r="G687" s="72" t="s">
        <v>12</v>
      </c>
      <c r="H687" s="68">
        <v>0</v>
      </c>
      <c r="I687" s="68">
        <v>0</v>
      </c>
    </row>
    <row r="688" spans="1:9" ht="21" customHeight="1">
      <c r="A688" s="78"/>
      <c r="B688" s="78"/>
      <c r="C688" s="79"/>
      <c r="D688" s="92"/>
      <c r="E688" s="81"/>
      <c r="F688" s="83"/>
      <c r="G688" s="72" t="s">
        <v>13</v>
      </c>
      <c r="H688" s="68">
        <v>0</v>
      </c>
      <c r="I688" s="68">
        <v>0</v>
      </c>
    </row>
    <row r="689" spans="1:9" ht="21" customHeight="1">
      <c r="A689" s="78"/>
      <c r="B689" s="78"/>
      <c r="C689" s="79"/>
      <c r="D689" s="92"/>
      <c r="E689" s="81"/>
      <c r="F689" s="83"/>
      <c r="G689" s="72" t="s">
        <v>14</v>
      </c>
      <c r="H689" s="68">
        <v>0</v>
      </c>
      <c r="I689" s="68">
        <v>0</v>
      </c>
    </row>
    <row r="690" spans="1:9" ht="21" customHeight="1">
      <c r="A690" s="78"/>
      <c r="B690" s="78"/>
      <c r="C690" s="79"/>
      <c r="D690" s="88"/>
      <c r="E690" s="81"/>
      <c r="F690" s="84"/>
      <c r="G690" s="72" t="s">
        <v>15</v>
      </c>
      <c r="H690" s="68">
        <v>0</v>
      </c>
      <c r="I690" s="68">
        <v>0</v>
      </c>
    </row>
    <row r="691" spans="1:9" ht="16.5" customHeight="1">
      <c r="A691" s="78"/>
      <c r="B691" s="78" t="s">
        <v>440</v>
      </c>
      <c r="C691" s="79"/>
      <c r="D691" s="89"/>
      <c r="E691" s="79" t="s">
        <v>24</v>
      </c>
      <c r="F691" s="82"/>
      <c r="G691" s="25" t="s">
        <v>11</v>
      </c>
      <c r="H691" s="26">
        <f>H8+H232+H547+H654</f>
        <v>8714085.0000000019</v>
      </c>
      <c r="I691" s="26">
        <f t="shared" ref="H691:I695" si="18">I8+I232+I547+I654</f>
        <v>6692705.6000000006</v>
      </c>
    </row>
    <row r="692" spans="1:9" ht="16.5" customHeight="1">
      <c r="A692" s="78"/>
      <c r="B692" s="78"/>
      <c r="C692" s="79"/>
      <c r="D692" s="89"/>
      <c r="E692" s="79"/>
      <c r="F692" s="83"/>
      <c r="G692" s="25" t="s">
        <v>12</v>
      </c>
      <c r="H692" s="26">
        <f>H9+H233+H548+H655</f>
        <v>762868.6</v>
      </c>
      <c r="I692" s="26">
        <f t="shared" si="18"/>
        <v>649293.9</v>
      </c>
    </row>
    <row r="693" spans="1:9" ht="16.5" customHeight="1">
      <c r="A693" s="78"/>
      <c r="B693" s="78"/>
      <c r="C693" s="79"/>
      <c r="D693" s="89"/>
      <c r="E693" s="79"/>
      <c r="F693" s="83"/>
      <c r="G693" s="25" t="s">
        <v>13</v>
      </c>
      <c r="H693" s="26">
        <f t="shared" si="18"/>
        <v>6487208.0000000009</v>
      </c>
      <c r="I693" s="26">
        <f t="shared" si="18"/>
        <v>4896682.5</v>
      </c>
    </row>
    <row r="694" spans="1:9" ht="16.5" customHeight="1">
      <c r="A694" s="78"/>
      <c r="B694" s="78"/>
      <c r="C694" s="79"/>
      <c r="D694" s="89"/>
      <c r="E694" s="79"/>
      <c r="F694" s="83"/>
      <c r="G694" s="25" t="s">
        <v>14</v>
      </c>
      <c r="H694" s="26">
        <f t="shared" si="18"/>
        <v>1463511.977</v>
      </c>
      <c r="I694" s="26">
        <f t="shared" si="18"/>
        <v>1146729.2000000002</v>
      </c>
    </row>
    <row r="695" spans="1:9" ht="16.5" customHeight="1">
      <c r="A695" s="78"/>
      <c r="B695" s="78"/>
      <c r="C695" s="79"/>
      <c r="D695" s="89"/>
      <c r="E695" s="79"/>
      <c r="F695" s="84"/>
      <c r="G695" s="25" t="s">
        <v>15</v>
      </c>
      <c r="H695" s="26">
        <f t="shared" si="18"/>
        <v>496.423</v>
      </c>
      <c r="I695" s="26">
        <f t="shared" si="18"/>
        <v>0</v>
      </c>
    </row>
    <row r="696" spans="1:9" ht="16.5" customHeight="1">
      <c r="B696" s="137" t="s">
        <v>716</v>
      </c>
      <c r="C696" s="137"/>
      <c r="D696" s="137"/>
      <c r="E696" s="137"/>
      <c r="F696" s="137"/>
      <c r="G696" s="137"/>
      <c r="H696" s="137"/>
      <c r="I696" s="137"/>
    </row>
    <row r="697" spans="1:9" ht="37.5" customHeight="1">
      <c r="B697" s="138" t="s">
        <v>755</v>
      </c>
      <c r="C697" s="139"/>
      <c r="D697" s="139"/>
      <c r="E697" s="139"/>
      <c r="F697" s="139"/>
      <c r="G697" s="139"/>
      <c r="H697" s="139"/>
      <c r="I697" s="139"/>
    </row>
    <row r="698" spans="1:9" ht="16.5" customHeight="1">
      <c r="B698" s="62"/>
      <c r="H698" s="31"/>
      <c r="I698" s="31"/>
    </row>
    <row r="699" spans="1:9" ht="16.5" customHeight="1">
      <c r="B699" s="62"/>
      <c r="G699" s="29"/>
    </row>
    <row r="700" spans="1:9" ht="16.5" customHeight="1">
      <c r="B700" s="62"/>
      <c r="G700" s="77"/>
    </row>
    <row r="701" spans="1:9" ht="16.5" customHeight="1">
      <c r="B701" s="62"/>
      <c r="G701" s="29"/>
    </row>
    <row r="702" spans="1:9" ht="16.5" customHeight="1">
      <c r="G702" s="29"/>
    </row>
    <row r="703" spans="1:9" ht="16.5" customHeight="1">
      <c r="G703" s="29"/>
    </row>
  </sheetData>
  <autoFilter ref="A4:M697">
    <filterColumn colId="4" showButton="0"/>
    <filterColumn colId="6" showButton="0"/>
    <filterColumn colId="7" showButton="0"/>
  </autoFilter>
  <mergeCells count="1362">
    <mergeCell ref="B696:I696"/>
    <mergeCell ref="B697:I697"/>
    <mergeCell ref="A7:I7"/>
    <mergeCell ref="A231:I231"/>
    <mergeCell ref="A546:I546"/>
    <mergeCell ref="A653:I653"/>
    <mergeCell ref="A629:A652"/>
    <mergeCell ref="A684:A685"/>
    <mergeCell ref="B684:B685"/>
    <mergeCell ref="C684:C685"/>
    <mergeCell ref="A537:A538"/>
    <mergeCell ref="B537:B538"/>
    <mergeCell ref="C537:C538"/>
    <mergeCell ref="B594:B595"/>
    <mergeCell ref="C594:C595"/>
    <mergeCell ref="A606:A607"/>
    <mergeCell ref="B606:B607"/>
    <mergeCell ref="C606:C607"/>
    <mergeCell ref="A613:A614"/>
    <mergeCell ref="B613:B614"/>
    <mergeCell ref="C613:C614"/>
    <mergeCell ref="A625:A626"/>
    <mergeCell ref="B625:B626"/>
    <mergeCell ref="C625:C626"/>
    <mergeCell ref="B576:B577"/>
    <mergeCell ref="C576:C577"/>
    <mergeCell ref="A578:A579"/>
    <mergeCell ref="B578:B579"/>
    <mergeCell ref="C578:C579"/>
    <mergeCell ref="A590:A591"/>
    <mergeCell ref="B590:B591"/>
    <mergeCell ref="C590:C591"/>
    <mergeCell ref="A303:A304"/>
    <mergeCell ref="B303:B304"/>
    <mergeCell ref="C303:C304"/>
    <mergeCell ref="A315:A316"/>
    <mergeCell ref="B315:B316"/>
    <mergeCell ref="C315:C316"/>
    <mergeCell ref="B333:B337"/>
    <mergeCell ref="B350:B353"/>
    <mergeCell ref="A415:A416"/>
    <mergeCell ref="B415:B416"/>
    <mergeCell ref="C415:C416"/>
    <mergeCell ref="A427:A428"/>
    <mergeCell ref="B427:B428"/>
    <mergeCell ref="C427:C428"/>
    <mergeCell ref="B373:B374"/>
    <mergeCell ref="C373:C374"/>
    <mergeCell ref="A375:A376"/>
    <mergeCell ref="B375:B376"/>
    <mergeCell ref="C375:C376"/>
    <mergeCell ref="A382:A383"/>
    <mergeCell ref="B382:B383"/>
    <mergeCell ref="C382:C383"/>
    <mergeCell ref="B377:B381"/>
    <mergeCell ref="B391:B395"/>
    <mergeCell ref="A391:A395"/>
    <mergeCell ref="A398:A402"/>
    <mergeCell ref="A405:A409"/>
    <mergeCell ref="A417:A421"/>
    <mergeCell ref="A410:A414"/>
    <mergeCell ref="A310:A314"/>
    <mergeCell ref="A317:A321"/>
    <mergeCell ref="A326:A330"/>
    <mergeCell ref="I594:I595"/>
    <mergeCell ref="I606:I607"/>
    <mergeCell ref="I613:I614"/>
    <mergeCell ref="I625:I626"/>
    <mergeCell ref="I627:I628"/>
    <mergeCell ref="I684:I685"/>
    <mergeCell ref="G4:I4"/>
    <mergeCell ref="A3:I3"/>
    <mergeCell ref="A2:I2"/>
    <mergeCell ref="B23:B24"/>
    <mergeCell ref="A23:A24"/>
    <mergeCell ref="C23:C24"/>
    <mergeCell ref="A247:A248"/>
    <mergeCell ref="B247:B248"/>
    <mergeCell ref="C247:C248"/>
    <mergeCell ref="B254:B255"/>
    <mergeCell ref="A254:A255"/>
    <mergeCell ref="C254:C255"/>
    <mergeCell ref="A261:A262"/>
    <mergeCell ref="B261:B262"/>
    <mergeCell ref="C261:C262"/>
    <mergeCell ref="A268:A269"/>
    <mergeCell ref="B268:B269"/>
    <mergeCell ref="I530:I531"/>
    <mergeCell ref="I537:I538"/>
    <mergeCell ref="I544:I545"/>
    <mergeCell ref="I562:I563"/>
    <mergeCell ref="C592:C593"/>
    <mergeCell ref="A601:A605"/>
    <mergeCell ref="I564:I565"/>
    <mergeCell ref="I576:I577"/>
    <mergeCell ref="A296:A297"/>
    <mergeCell ref="I578:I579"/>
    <mergeCell ref="I590:I591"/>
    <mergeCell ref="I592:I593"/>
    <mergeCell ref="I462:I463"/>
    <mergeCell ref="I464:I465"/>
    <mergeCell ref="I476:I477"/>
    <mergeCell ref="I483:I484"/>
    <mergeCell ref="I495:I496"/>
    <mergeCell ref="I497:I498"/>
    <mergeCell ref="I504:I505"/>
    <mergeCell ref="I516:I517"/>
    <mergeCell ref="I518:I519"/>
    <mergeCell ref="I389:I390"/>
    <mergeCell ref="I396:I397"/>
    <mergeCell ref="I403:I404"/>
    <mergeCell ref="I415:I416"/>
    <mergeCell ref="I427:I428"/>
    <mergeCell ref="I434:I435"/>
    <mergeCell ref="I441:I442"/>
    <mergeCell ref="I453:I454"/>
    <mergeCell ref="I455:I456"/>
    <mergeCell ref="I322:I323"/>
    <mergeCell ref="I324:I325"/>
    <mergeCell ref="I331:I332"/>
    <mergeCell ref="I343:I344"/>
    <mergeCell ref="I354:I355"/>
    <mergeCell ref="I361:I362"/>
    <mergeCell ref="I373:I374"/>
    <mergeCell ref="I375:I376"/>
    <mergeCell ref="I382:I383"/>
    <mergeCell ref="I254:I255"/>
    <mergeCell ref="I261:I262"/>
    <mergeCell ref="I268:I269"/>
    <mergeCell ref="I275:I276"/>
    <mergeCell ref="I282:I283"/>
    <mergeCell ref="I289:I290"/>
    <mergeCell ref="I296:I297"/>
    <mergeCell ref="I303:I304"/>
    <mergeCell ref="I315:I316"/>
    <mergeCell ref="I169:I170"/>
    <mergeCell ref="I176:I177"/>
    <mergeCell ref="I188:I189"/>
    <mergeCell ref="I195:I196"/>
    <mergeCell ref="I207:I208"/>
    <mergeCell ref="I210:I211"/>
    <mergeCell ref="I222:I223"/>
    <mergeCell ref="I229:I230"/>
    <mergeCell ref="I247:I248"/>
    <mergeCell ref="I91:I92"/>
    <mergeCell ref="I103:I104"/>
    <mergeCell ref="I115:I116"/>
    <mergeCell ref="I122:I123"/>
    <mergeCell ref="I124:I125"/>
    <mergeCell ref="I126:I127"/>
    <mergeCell ref="I133:I134"/>
    <mergeCell ref="I145:I146"/>
    <mergeCell ref="I157:I158"/>
    <mergeCell ref="I23:I24"/>
    <mergeCell ref="I30:I31"/>
    <mergeCell ref="I37:I38"/>
    <mergeCell ref="I49:I50"/>
    <mergeCell ref="I56:I57"/>
    <mergeCell ref="I63:I64"/>
    <mergeCell ref="I70:I71"/>
    <mergeCell ref="I82:I83"/>
    <mergeCell ref="I84:I85"/>
    <mergeCell ref="A679:A683"/>
    <mergeCell ref="A686:A690"/>
    <mergeCell ref="A691:A695"/>
    <mergeCell ref="C18:C22"/>
    <mergeCell ref="C25:C29"/>
    <mergeCell ref="C32:C36"/>
    <mergeCell ref="C39:C43"/>
    <mergeCell ref="C44:C48"/>
    <mergeCell ref="C51:C55"/>
    <mergeCell ref="C58:C62"/>
    <mergeCell ref="C65:C69"/>
    <mergeCell ref="C77:C81"/>
    <mergeCell ref="C86:C90"/>
    <mergeCell ref="C93:C97"/>
    <mergeCell ref="C98:C102"/>
    <mergeCell ref="C105:C109"/>
    <mergeCell ref="C110:C114"/>
    <mergeCell ref="C117:C121"/>
    <mergeCell ref="C128:C132"/>
    <mergeCell ref="C135:C139"/>
    <mergeCell ref="C140:C144"/>
    <mergeCell ref="C147:C151"/>
    <mergeCell ref="C152:C156"/>
    <mergeCell ref="A659:A663"/>
    <mergeCell ref="A664:A668"/>
    <mergeCell ref="A669:A673"/>
    <mergeCell ref="A674:A678"/>
    <mergeCell ref="A627:A628"/>
    <mergeCell ref="A539:A543"/>
    <mergeCell ref="A547:A551"/>
    <mergeCell ref="A552:A556"/>
    <mergeCell ref="A557:A561"/>
    <mergeCell ref="A566:A570"/>
    <mergeCell ref="A571:A575"/>
    <mergeCell ref="A580:A584"/>
    <mergeCell ref="A585:A589"/>
    <mergeCell ref="A596:A600"/>
    <mergeCell ref="A564:A565"/>
    <mergeCell ref="A576:A577"/>
    <mergeCell ref="A594:A595"/>
    <mergeCell ref="A544:A545"/>
    <mergeCell ref="A562:A563"/>
    <mergeCell ref="A615:A619"/>
    <mergeCell ref="A620:A624"/>
    <mergeCell ref="A608:A612"/>
    <mergeCell ref="A592:A593"/>
    <mergeCell ref="A448:A452"/>
    <mergeCell ref="A457:A461"/>
    <mergeCell ref="A466:A470"/>
    <mergeCell ref="A471:A475"/>
    <mergeCell ref="A441:A442"/>
    <mergeCell ref="A464:A465"/>
    <mergeCell ref="A434:A435"/>
    <mergeCell ref="A476:A477"/>
    <mergeCell ref="A483:A484"/>
    <mergeCell ref="A495:A496"/>
    <mergeCell ref="A453:A454"/>
    <mergeCell ref="A455:A456"/>
    <mergeCell ref="A462:A463"/>
    <mergeCell ref="A478:A482"/>
    <mergeCell ref="A485:A489"/>
    <mergeCell ref="A490:A494"/>
    <mergeCell ref="A654:A658"/>
    <mergeCell ref="A525:A529"/>
    <mergeCell ref="A532:A536"/>
    <mergeCell ref="A497:A498"/>
    <mergeCell ref="A504:A505"/>
    <mergeCell ref="A516:A517"/>
    <mergeCell ref="A518:A519"/>
    <mergeCell ref="A499:A503"/>
    <mergeCell ref="A506:A510"/>
    <mergeCell ref="A511:A515"/>
    <mergeCell ref="A520:A524"/>
    <mergeCell ref="A530:A531"/>
    <mergeCell ref="A436:A440"/>
    <mergeCell ref="A443:A447"/>
    <mergeCell ref="A333:A337"/>
    <mergeCell ref="A338:A342"/>
    <mergeCell ref="A345:A349"/>
    <mergeCell ref="A350:A353"/>
    <mergeCell ref="A322:A323"/>
    <mergeCell ref="A324:A325"/>
    <mergeCell ref="A331:A332"/>
    <mergeCell ref="A343:A344"/>
    <mergeCell ref="A354:A355"/>
    <mergeCell ref="A356:A360"/>
    <mergeCell ref="A363:A367"/>
    <mergeCell ref="A368:A372"/>
    <mergeCell ref="A377:A381"/>
    <mergeCell ref="A384:A388"/>
    <mergeCell ref="A361:A362"/>
    <mergeCell ref="A422:A426"/>
    <mergeCell ref="A429:A433"/>
    <mergeCell ref="A373:A374"/>
    <mergeCell ref="A389:A390"/>
    <mergeCell ref="A396:A397"/>
    <mergeCell ref="A403:A404"/>
    <mergeCell ref="A237:A241"/>
    <mergeCell ref="A242:A246"/>
    <mergeCell ref="A249:A253"/>
    <mergeCell ref="A256:A260"/>
    <mergeCell ref="A263:A267"/>
    <mergeCell ref="A270:A274"/>
    <mergeCell ref="A277:A281"/>
    <mergeCell ref="A284:A288"/>
    <mergeCell ref="A291:A295"/>
    <mergeCell ref="A275:A276"/>
    <mergeCell ref="A282:A283"/>
    <mergeCell ref="A289:A290"/>
    <mergeCell ref="A178:A182"/>
    <mergeCell ref="A183:A187"/>
    <mergeCell ref="A190:A194"/>
    <mergeCell ref="A197:A201"/>
    <mergeCell ref="A202:A206"/>
    <mergeCell ref="A212:A216"/>
    <mergeCell ref="A217:A221"/>
    <mergeCell ref="A224:A228"/>
    <mergeCell ref="A232:A236"/>
    <mergeCell ref="A229:A230"/>
    <mergeCell ref="A195:A196"/>
    <mergeCell ref="A207:A208"/>
    <mergeCell ref="A210:A211"/>
    <mergeCell ref="A298:A302"/>
    <mergeCell ref="A305:A309"/>
    <mergeCell ref="A117:A121"/>
    <mergeCell ref="A128:A132"/>
    <mergeCell ref="A135:A139"/>
    <mergeCell ref="A140:A144"/>
    <mergeCell ref="A147:A151"/>
    <mergeCell ref="A152:A156"/>
    <mergeCell ref="A159:A163"/>
    <mergeCell ref="A164:A168"/>
    <mergeCell ref="A171:A175"/>
    <mergeCell ref="A58:A62"/>
    <mergeCell ref="A65:A69"/>
    <mergeCell ref="A72:A76"/>
    <mergeCell ref="A77:A81"/>
    <mergeCell ref="A86:A90"/>
    <mergeCell ref="A93:A97"/>
    <mergeCell ref="A98:A102"/>
    <mergeCell ref="A105:A109"/>
    <mergeCell ref="A110:A114"/>
    <mergeCell ref="A91:A92"/>
    <mergeCell ref="A103:A104"/>
    <mergeCell ref="A115:A116"/>
    <mergeCell ref="A122:A123"/>
    <mergeCell ref="A124:A125"/>
    <mergeCell ref="A126:A127"/>
    <mergeCell ref="A133:A134"/>
    <mergeCell ref="A145:A146"/>
    <mergeCell ref="A157:A158"/>
    <mergeCell ref="A169:A170"/>
    <mergeCell ref="A176:A177"/>
    <mergeCell ref="A188:A189"/>
    <mergeCell ref="A4:A5"/>
    <mergeCell ref="A13:A17"/>
    <mergeCell ref="A18:A22"/>
    <mergeCell ref="A25:A29"/>
    <mergeCell ref="A32:A36"/>
    <mergeCell ref="A39:A43"/>
    <mergeCell ref="A44:A48"/>
    <mergeCell ref="A51:A55"/>
    <mergeCell ref="A8:B12"/>
    <mergeCell ref="J438:M438"/>
    <mergeCell ref="J439:M439"/>
    <mergeCell ref="J440:M440"/>
    <mergeCell ref="C8:C12"/>
    <mergeCell ref="C13:C17"/>
    <mergeCell ref="C4:C5"/>
    <mergeCell ref="C159:C163"/>
    <mergeCell ref="C164:C168"/>
    <mergeCell ref="C171:C175"/>
    <mergeCell ref="C178:C182"/>
    <mergeCell ref="C183:C187"/>
    <mergeCell ref="C190:C194"/>
    <mergeCell ref="C197:C201"/>
    <mergeCell ref="C202:C206"/>
    <mergeCell ref="B4:B5"/>
    <mergeCell ref="D4:D5"/>
    <mergeCell ref="D8:D12"/>
    <mergeCell ref="F8:F12"/>
    <mergeCell ref="E8:E12"/>
    <mergeCell ref="E4:F4"/>
    <mergeCell ref="B39:B43"/>
    <mergeCell ref="D39:D43"/>
    <mergeCell ref="F39:F43"/>
    <mergeCell ref="A1:I1"/>
    <mergeCell ref="B13:B17"/>
    <mergeCell ref="D13:D17"/>
    <mergeCell ref="F13:F17"/>
    <mergeCell ref="B18:B22"/>
    <mergeCell ref="D18:D22"/>
    <mergeCell ref="F18:F22"/>
    <mergeCell ref="E13:E17"/>
    <mergeCell ref="E18:E22"/>
    <mergeCell ref="H30:H31"/>
    <mergeCell ref="G23:G24"/>
    <mergeCell ref="H23:H24"/>
    <mergeCell ref="B25:B29"/>
    <mergeCell ref="D25:D29"/>
    <mergeCell ref="F25:F29"/>
    <mergeCell ref="G37:G38"/>
    <mergeCell ref="H37:H38"/>
    <mergeCell ref="D23:D24"/>
    <mergeCell ref="F23:F24"/>
    <mergeCell ref="D30:D31"/>
    <mergeCell ref="F30:F31"/>
    <mergeCell ref="G30:G31"/>
    <mergeCell ref="E23:E24"/>
    <mergeCell ref="E25:E29"/>
    <mergeCell ref="E30:E31"/>
    <mergeCell ref="E32:E36"/>
    <mergeCell ref="E37:E38"/>
    <mergeCell ref="B32:B36"/>
    <mergeCell ref="D32:D36"/>
    <mergeCell ref="F32:F36"/>
    <mergeCell ref="D37:D38"/>
    <mergeCell ref="F37:F38"/>
    <mergeCell ref="E39:E43"/>
    <mergeCell ref="B44:B48"/>
    <mergeCell ref="D44:D48"/>
    <mergeCell ref="F44:F48"/>
    <mergeCell ref="D49:D50"/>
    <mergeCell ref="F49:F50"/>
    <mergeCell ref="E44:E48"/>
    <mergeCell ref="E49:E50"/>
    <mergeCell ref="D56:D57"/>
    <mergeCell ref="F56:F57"/>
    <mergeCell ref="G56:G57"/>
    <mergeCell ref="H56:H57"/>
    <mergeCell ref="G49:G50"/>
    <mergeCell ref="H49:H50"/>
    <mergeCell ref="B51:B55"/>
    <mergeCell ref="D51:D55"/>
    <mergeCell ref="F51:F55"/>
    <mergeCell ref="E51:E55"/>
    <mergeCell ref="E56:E57"/>
    <mergeCell ref="B58:B62"/>
    <mergeCell ref="D58:D62"/>
    <mergeCell ref="F58:F62"/>
    <mergeCell ref="D63:D64"/>
    <mergeCell ref="F63:F64"/>
    <mergeCell ref="E58:E62"/>
    <mergeCell ref="E63:E64"/>
    <mergeCell ref="D70:D71"/>
    <mergeCell ref="F70:F71"/>
    <mergeCell ref="G70:G71"/>
    <mergeCell ref="H70:H71"/>
    <mergeCell ref="G63:G64"/>
    <mergeCell ref="H63:H64"/>
    <mergeCell ref="B65:B69"/>
    <mergeCell ref="D65:D69"/>
    <mergeCell ref="F65:F69"/>
    <mergeCell ref="E65:E69"/>
    <mergeCell ref="E70:E71"/>
    <mergeCell ref="B72:B76"/>
    <mergeCell ref="D72:D76"/>
    <mergeCell ref="F72:F76"/>
    <mergeCell ref="B77:B81"/>
    <mergeCell ref="D77:D81"/>
    <mergeCell ref="F77:F81"/>
    <mergeCell ref="E72:E76"/>
    <mergeCell ref="E77:E81"/>
    <mergeCell ref="D84:D85"/>
    <mergeCell ref="F84:F85"/>
    <mergeCell ref="G84:G85"/>
    <mergeCell ref="H84:H85"/>
    <mergeCell ref="D82:D83"/>
    <mergeCell ref="F82:F83"/>
    <mergeCell ref="G82:G83"/>
    <mergeCell ref="H82:H83"/>
    <mergeCell ref="E82:E83"/>
    <mergeCell ref="E84:E85"/>
    <mergeCell ref="G91:G92"/>
    <mergeCell ref="H91:H92"/>
    <mergeCell ref="B93:B97"/>
    <mergeCell ref="D93:D97"/>
    <mergeCell ref="F93:F97"/>
    <mergeCell ref="B86:B90"/>
    <mergeCell ref="D86:D90"/>
    <mergeCell ref="F86:F90"/>
    <mergeCell ref="D91:D92"/>
    <mergeCell ref="F91:F92"/>
    <mergeCell ref="E86:E90"/>
    <mergeCell ref="E91:E92"/>
    <mergeCell ref="E93:E97"/>
    <mergeCell ref="G103:G104"/>
    <mergeCell ref="H103:H104"/>
    <mergeCell ref="B105:B109"/>
    <mergeCell ref="D105:D109"/>
    <mergeCell ref="F105:F109"/>
    <mergeCell ref="B98:B102"/>
    <mergeCell ref="D98:D102"/>
    <mergeCell ref="F98:F102"/>
    <mergeCell ref="D103:D104"/>
    <mergeCell ref="F103:F104"/>
    <mergeCell ref="E98:E102"/>
    <mergeCell ref="E103:E104"/>
    <mergeCell ref="E105:E109"/>
    <mergeCell ref="B91:B92"/>
    <mergeCell ref="C91:C92"/>
    <mergeCell ref="B103:B104"/>
    <mergeCell ref="C103:C104"/>
    <mergeCell ref="B110:B114"/>
    <mergeCell ref="D110:D114"/>
    <mergeCell ref="F110:F114"/>
    <mergeCell ref="D115:D116"/>
    <mergeCell ref="F115:F116"/>
    <mergeCell ref="E110:E114"/>
    <mergeCell ref="E115:E116"/>
    <mergeCell ref="D122:D123"/>
    <mergeCell ref="F122:F123"/>
    <mergeCell ref="G122:G123"/>
    <mergeCell ref="H122:H123"/>
    <mergeCell ref="G115:G116"/>
    <mergeCell ref="H115:H116"/>
    <mergeCell ref="B117:B121"/>
    <mergeCell ref="D117:D121"/>
    <mergeCell ref="F117:F121"/>
    <mergeCell ref="E117:E121"/>
    <mergeCell ref="E122:E123"/>
    <mergeCell ref="C115:C116"/>
    <mergeCell ref="B115:B116"/>
    <mergeCell ref="C122:C123"/>
    <mergeCell ref="B122:B123"/>
    <mergeCell ref="D126:D127"/>
    <mergeCell ref="F126:F127"/>
    <mergeCell ref="G126:G127"/>
    <mergeCell ref="H126:H127"/>
    <mergeCell ref="D124:D125"/>
    <mergeCell ref="F124:F125"/>
    <mergeCell ref="G124:G125"/>
    <mergeCell ref="H124:H125"/>
    <mergeCell ref="E124:E125"/>
    <mergeCell ref="E126:E127"/>
    <mergeCell ref="G133:G134"/>
    <mergeCell ref="H133:H134"/>
    <mergeCell ref="B135:B139"/>
    <mergeCell ref="D135:D139"/>
    <mergeCell ref="F135:F139"/>
    <mergeCell ref="B128:B132"/>
    <mergeCell ref="D128:D132"/>
    <mergeCell ref="F128:F132"/>
    <mergeCell ref="D133:D134"/>
    <mergeCell ref="F133:F134"/>
    <mergeCell ref="E128:E132"/>
    <mergeCell ref="E133:E134"/>
    <mergeCell ref="E135:E139"/>
    <mergeCell ref="C124:C125"/>
    <mergeCell ref="C126:C127"/>
    <mergeCell ref="B124:B125"/>
    <mergeCell ref="B126:B127"/>
    <mergeCell ref="B133:B134"/>
    <mergeCell ref="C133:C134"/>
    <mergeCell ref="G145:G146"/>
    <mergeCell ref="H145:H146"/>
    <mergeCell ref="B147:B151"/>
    <mergeCell ref="D147:D151"/>
    <mergeCell ref="F147:F151"/>
    <mergeCell ref="B140:B144"/>
    <mergeCell ref="D140:D144"/>
    <mergeCell ref="F140:F144"/>
    <mergeCell ref="D145:D146"/>
    <mergeCell ref="F145:F146"/>
    <mergeCell ref="E140:E144"/>
    <mergeCell ref="E145:E146"/>
    <mergeCell ref="E147:E151"/>
    <mergeCell ref="G157:G158"/>
    <mergeCell ref="H157:H158"/>
    <mergeCell ref="B159:B163"/>
    <mergeCell ref="D159:D163"/>
    <mergeCell ref="F159:F163"/>
    <mergeCell ref="B152:B156"/>
    <mergeCell ref="D152:D156"/>
    <mergeCell ref="F152:F156"/>
    <mergeCell ref="D157:D158"/>
    <mergeCell ref="F157:F158"/>
    <mergeCell ref="E152:E156"/>
    <mergeCell ref="E157:E158"/>
    <mergeCell ref="E159:E163"/>
    <mergeCell ref="B145:B146"/>
    <mergeCell ref="C145:C146"/>
    <mergeCell ref="C157:C158"/>
    <mergeCell ref="B157:B158"/>
    <mergeCell ref="B164:B168"/>
    <mergeCell ref="D164:D168"/>
    <mergeCell ref="F164:F168"/>
    <mergeCell ref="D169:D170"/>
    <mergeCell ref="F169:F170"/>
    <mergeCell ref="E164:E168"/>
    <mergeCell ref="E169:E170"/>
    <mergeCell ref="D176:D177"/>
    <mergeCell ref="F176:F177"/>
    <mergeCell ref="G176:G177"/>
    <mergeCell ref="H176:H177"/>
    <mergeCell ref="G169:G170"/>
    <mergeCell ref="H169:H170"/>
    <mergeCell ref="B171:B175"/>
    <mergeCell ref="D171:D175"/>
    <mergeCell ref="F171:F175"/>
    <mergeCell ref="E171:E175"/>
    <mergeCell ref="E176:E177"/>
    <mergeCell ref="B169:B170"/>
    <mergeCell ref="C169:C170"/>
    <mergeCell ref="B176:B177"/>
    <mergeCell ref="C176:C177"/>
    <mergeCell ref="D188:D189"/>
    <mergeCell ref="F188:F189"/>
    <mergeCell ref="G188:G189"/>
    <mergeCell ref="H188:H189"/>
    <mergeCell ref="B178:B182"/>
    <mergeCell ref="D178:D182"/>
    <mergeCell ref="F178:F182"/>
    <mergeCell ref="B183:B187"/>
    <mergeCell ref="D183:D187"/>
    <mergeCell ref="F183:F187"/>
    <mergeCell ref="E178:E182"/>
    <mergeCell ref="E183:E187"/>
    <mergeCell ref="E188:E189"/>
    <mergeCell ref="G195:G196"/>
    <mergeCell ref="H195:H196"/>
    <mergeCell ref="B197:B201"/>
    <mergeCell ref="D197:D201"/>
    <mergeCell ref="F197:F201"/>
    <mergeCell ref="B190:B194"/>
    <mergeCell ref="D190:D194"/>
    <mergeCell ref="F190:F194"/>
    <mergeCell ref="D195:D196"/>
    <mergeCell ref="F195:F196"/>
    <mergeCell ref="E190:E194"/>
    <mergeCell ref="E195:E196"/>
    <mergeCell ref="E197:E201"/>
    <mergeCell ref="B188:B189"/>
    <mergeCell ref="C188:C189"/>
    <mergeCell ref="B195:B196"/>
    <mergeCell ref="C195:C196"/>
    <mergeCell ref="G207:G208"/>
    <mergeCell ref="H207:H208"/>
    <mergeCell ref="D210:D211"/>
    <mergeCell ref="F210:F211"/>
    <mergeCell ref="G210:G211"/>
    <mergeCell ref="H210:H211"/>
    <mergeCell ref="B202:B206"/>
    <mergeCell ref="D202:D206"/>
    <mergeCell ref="F202:F206"/>
    <mergeCell ref="D207:D208"/>
    <mergeCell ref="F207:F208"/>
    <mergeCell ref="E202:E206"/>
    <mergeCell ref="E207:E208"/>
    <mergeCell ref="E210:E211"/>
    <mergeCell ref="D222:D223"/>
    <mergeCell ref="F222:F223"/>
    <mergeCell ref="G222:G223"/>
    <mergeCell ref="H222:H223"/>
    <mergeCell ref="B212:B216"/>
    <mergeCell ref="D212:D216"/>
    <mergeCell ref="F212:F216"/>
    <mergeCell ref="B217:B221"/>
    <mergeCell ref="D217:D221"/>
    <mergeCell ref="F217:F221"/>
    <mergeCell ref="C212:C216"/>
    <mergeCell ref="C217:C221"/>
    <mergeCell ref="E212:E216"/>
    <mergeCell ref="E217:E221"/>
    <mergeCell ref="E222:E223"/>
    <mergeCell ref="B207:B208"/>
    <mergeCell ref="C207:C208"/>
    <mergeCell ref="B210:B211"/>
    <mergeCell ref="G229:G230"/>
    <mergeCell ref="H229:H230"/>
    <mergeCell ref="B232:B236"/>
    <mergeCell ref="D232:D236"/>
    <mergeCell ref="F232:F236"/>
    <mergeCell ref="B224:B228"/>
    <mergeCell ref="D224:D228"/>
    <mergeCell ref="F224:F228"/>
    <mergeCell ref="D229:D230"/>
    <mergeCell ref="F229:F230"/>
    <mergeCell ref="C224:C228"/>
    <mergeCell ref="C232:C236"/>
    <mergeCell ref="E224:E228"/>
    <mergeCell ref="E229:E230"/>
    <mergeCell ref="E232:E236"/>
    <mergeCell ref="D247:D248"/>
    <mergeCell ref="F247:F248"/>
    <mergeCell ref="G247:G248"/>
    <mergeCell ref="H247:H248"/>
    <mergeCell ref="B237:B241"/>
    <mergeCell ref="D237:D241"/>
    <mergeCell ref="F237:F241"/>
    <mergeCell ref="B242:B246"/>
    <mergeCell ref="D242:D246"/>
    <mergeCell ref="F242:F246"/>
    <mergeCell ref="C237:C241"/>
    <mergeCell ref="C242:C246"/>
    <mergeCell ref="E237:E241"/>
    <mergeCell ref="E242:E246"/>
    <mergeCell ref="E247:E248"/>
    <mergeCell ref="B229:B230"/>
    <mergeCell ref="C229:C230"/>
    <mergeCell ref="B249:B253"/>
    <mergeCell ref="D249:D253"/>
    <mergeCell ref="F249:F253"/>
    <mergeCell ref="D254:D255"/>
    <mergeCell ref="F254:F255"/>
    <mergeCell ref="C249:C253"/>
    <mergeCell ref="E249:E253"/>
    <mergeCell ref="E254:E255"/>
    <mergeCell ref="D261:D262"/>
    <mergeCell ref="F261:F262"/>
    <mergeCell ref="G261:G262"/>
    <mergeCell ref="H261:H262"/>
    <mergeCell ref="G254:G255"/>
    <mergeCell ref="H254:H255"/>
    <mergeCell ref="B256:B260"/>
    <mergeCell ref="D256:D260"/>
    <mergeCell ref="F256:F260"/>
    <mergeCell ref="C256:C260"/>
    <mergeCell ref="E256:E260"/>
    <mergeCell ref="E261:E262"/>
    <mergeCell ref="B263:B267"/>
    <mergeCell ref="D263:D267"/>
    <mergeCell ref="F263:F267"/>
    <mergeCell ref="D268:D269"/>
    <mergeCell ref="F268:F269"/>
    <mergeCell ref="C263:C267"/>
    <mergeCell ref="E263:E267"/>
    <mergeCell ref="E268:E269"/>
    <mergeCell ref="C268:C269"/>
    <mergeCell ref="D275:D276"/>
    <mergeCell ref="F275:F276"/>
    <mergeCell ref="G275:G276"/>
    <mergeCell ref="H275:H276"/>
    <mergeCell ref="G268:G269"/>
    <mergeCell ref="H268:H269"/>
    <mergeCell ref="B270:B274"/>
    <mergeCell ref="D270:D274"/>
    <mergeCell ref="F270:F274"/>
    <mergeCell ref="C270:C274"/>
    <mergeCell ref="E270:E274"/>
    <mergeCell ref="E275:E276"/>
    <mergeCell ref="B275:B276"/>
    <mergeCell ref="C275:C276"/>
    <mergeCell ref="B277:B281"/>
    <mergeCell ref="D277:D281"/>
    <mergeCell ref="F277:F281"/>
    <mergeCell ref="D282:D283"/>
    <mergeCell ref="F282:F283"/>
    <mergeCell ref="C277:C281"/>
    <mergeCell ref="E277:E281"/>
    <mergeCell ref="E282:E283"/>
    <mergeCell ref="B282:B283"/>
    <mergeCell ref="C282:C283"/>
    <mergeCell ref="D289:D290"/>
    <mergeCell ref="F289:F290"/>
    <mergeCell ref="G289:G290"/>
    <mergeCell ref="H289:H290"/>
    <mergeCell ref="G282:G283"/>
    <mergeCell ref="H282:H283"/>
    <mergeCell ref="B284:B288"/>
    <mergeCell ref="D284:D288"/>
    <mergeCell ref="F284:F288"/>
    <mergeCell ref="C284:C288"/>
    <mergeCell ref="E284:E288"/>
    <mergeCell ref="E289:E290"/>
    <mergeCell ref="B289:B290"/>
    <mergeCell ref="C289:C290"/>
    <mergeCell ref="B291:B295"/>
    <mergeCell ref="D291:D295"/>
    <mergeCell ref="F291:F295"/>
    <mergeCell ref="D296:D297"/>
    <mergeCell ref="F296:F297"/>
    <mergeCell ref="C291:C295"/>
    <mergeCell ref="E291:E295"/>
    <mergeCell ref="E296:E297"/>
    <mergeCell ref="D303:D304"/>
    <mergeCell ref="F303:F304"/>
    <mergeCell ref="G303:G304"/>
    <mergeCell ref="H303:H304"/>
    <mergeCell ref="G296:G297"/>
    <mergeCell ref="H296:H297"/>
    <mergeCell ref="B298:B302"/>
    <mergeCell ref="D298:D302"/>
    <mergeCell ref="F298:F302"/>
    <mergeCell ref="C298:C302"/>
    <mergeCell ref="E298:E302"/>
    <mergeCell ref="E303:E304"/>
    <mergeCell ref="B296:B297"/>
    <mergeCell ref="C296:C297"/>
    <mergeCell ref="D315:D316"/>
    <mergeCell ref="F315:F316"/>
    <mergeCell ref="G315:G316"/>
    <mergeCell ref="H315:H316"/>
    <mergeCell ref="B305:B309"/>
    <mergeCell ref="D305:D309"/>
    <mergeCell ref="F305:F309"/>
    <mergeCell ref="B310:B314"/>
    <mergeCell ref="D310:D314"/>
    <mergeCell ref="F310:F314"/>
    <mergeCell ref="C305:C309"/>
    <mergeCell ref="C310:C314"/>
    <mergeCell ref="E305:E309"/>
    <mergeCell ref="E310:E314"/>
    <mergeCell ref="E315:E316"/>
    <mergeCell ref="G322:G323"/>
    <mergeCell ref="H322:H323"/>
    <mergeCell ref="D324:D325"/>
    <mergeCell ref="F324:F325"/>
    <mergeCell ref="G324:G325"/>
    <mergeCell ref="H324:H325"/>
    <mergeCell ref="B317:B321"/>
    <mergeCell ref="D317:D321"/>
    <mergeCell ref="F317:F321"/>
    <mergeCell ref="D322:D323"/>
    <mergeCell ref="F322:F323"/>
    <mergeCell ref="C317:C321"/>
    <mergeCell ref="E317:E321"/>
    <mergeCell ref="E322:E323"/>
    <mergeCell ref="E324:E325"/>
    <mergeCell ref="B322:B323"/>
    <mergeCell ref="C322:C323"/>
    <mergeCell ref="B324:B325"/>
    <mergeCell ref="G331:G332"/>
    <mergeCell ref="H331:H332"/>
    <mergeCell ref="C324:C325"/>
    <mergeCell ref="B331:B332"/>
    <mergeCell ref="C331:C332"/>
    <mergeCell ref="D333:D337"/>
    <mergeCell ref="F333:F337"/>
    <mergeCell ref="B326:B330"/>
    <mergeCell ref="D326:D330"/>
    <mergeCell ref="F326:F330"/>
    <mergeCell ref="D331:D332"/>
    <mergeCell ref="F331:F332"/>
    <mergeCell ref="C326:C330"/>
    <mergeCell ref="C333:C337"/>
    <mergeCell ref="E326:E330"/>
    <mergeCell ref="E331:E332"/>
    <mergeCell ref="E333:E337"/>
    <mergeCell ref="G343:G344"/>
    <mergeCell ref="H343:H344"/>
    <mergeCell ref="B345:B349"/>
    <mergeCell ref="D345:D349"/>
    <mergeCell ref="F345:F349"/>
    <mergeCell ref="B338:B342"/>
    <mergeCell ref="D338:D342"/>
    <mergeCell ref="F338:F342"/>
    <mergeCell ref="D343:D344"/>
    <mergeCell ref="F343:F344"/>
    <mergeCell ref="C338:C342"/>
    <mergeCell ref="C345:C349"/>
    <mergeCell ref="E338:E342"/>
    <mergeCell ref="E343:E344"/>
    <mergeCell ref="E345:E349"/>
    <mergeCell ref="B343:B344"/>
    <mergeCell ref="C343:C344"/>
    <mergeCell ref="D350:D353"/>
    <mergeCell ref="F350:F353"/>
    <mergeCell ref="D354:D355"/>
    <mergeCell ref="F354:F355"/>
    <mergeCell ref="C350:C353"/>
    <mergeCell ref="E350:E353"/>
    <mergeCell ref="E354:E355"/>
    <mergeCell ref="D361:D362"/>
    <mergeCell ref="F361:F362"/>
    <mergeCell ref="G361:G362"/>
    <mergeCell ref="H361:H362"/>
    <mergeCell ref="G354:G355"/>
    <mergeCell ref="H354:H355"/>
    <mergeCell ref="B356:B360"/>
    <mergeCell ref="D356:D360"/>
    <mergeCell ref="F356:F360"/>
    <mergeCell ref="C356:C360"/>
    <mergeCell ref="E356:E360"/>
    <mergeCell ref="E361:E362"/>
    <mergeCell ref="B361:B362"/>
    <mergeCell ref="C361:C362"/>
    <mergeCell ref="B354:B355"/>
    <mergeCell ref="C354:C355"/>
    <mergeCell ref="B363:B367"/>
    <mergeCell ref="D363:D367"/>
    <mergeCell ref="F363:F367"/>
    <mergeCell ref="B368:B372"/>
    <mergeCell ref="D368:D372"/>
    <mergeCell ref="F368:F372"/>
    <mergeCell ref="C363:C367"/>
    <mergeCell ref="C368:C372"/>
    <mergeCell ref="E363:E367"/>
    <mergeCell ref="E368:E372"/>
    <mergeCell ref="D375:D376"/>
    <mergeCell ref="F375:F376"/>
    <mergeCell ref="G375:G376"/>
    <mergeCell ref="H375:H376"/>
    <mergeCell ref="D373:D374"/>
    <mergeCell ref="F373:F374"/>
    <mergeCell ref="G373:G374"/>
    <mergeCell ref="H373:H374"/>
    <mergeCell ref="E373:E374"/>
    <mergeCell ref="E375:E376"/>
    <mergeCell ref="D377:D381"/>
    <mergeCell ref="F377:F381"/>
    <mergeCell ref="D382:D383"/>
    <mergeCell ref="F382:F383"/>
    <mergeCell ref="C377:C381"/>
    <mergeCell ref="C384:C388"/>
    <mergeCell ref="E377:E381"/>
    <mergeCell ref="E382:E383"/>
    <mergeCell ref="E384:E388"/>
    <mergeCell ref="D389:D390"/>
    <mergeCell ref="F389:F390"/>
    <mergeCell ref="G389:G390"/>
    <mergeCell ref="H389:H390"/>
    <mergeCell ref="G382:G383"/>
    <mergeCell ref="H382:H383"/>
    <mergeCell ref="B384:B388"/>
    <mergeCell ref="D384:D388"/>
    <mergeCell ref="F384:F388"/>
    <mergeCell ref="E389:E390"/>
    <mergeCell ref="B389:B390"/>
    <mergeCell ref="C389:C390"/>
    <mergeCell ref="D391:D395"/>
    <mergeCell ref="F391:F395"/>
    <mergeCell ref="D396:D397"/>
    <mergeCell ref="F396:F397"/>
    <mergeCell ref="C391:C395"/>
    <mergeCell ref="E391:E395"/>
    <mergeCell ref="E396:E397"/>
    <mergeCell ref="B396:B397"/>
    <mergeCell ref="C396:C397"/>
    <mergeCell ref="D403:D404"/>
    <mergeCell ref="F403:F404"/>
    <mergeCell ref="G403:G404"/>
    <mergeCell ref="H403:H404"/>
    <mergeCell ref="G396:G397"/>
    <mergeCell ref="H396:H397"/>
    <mergeCell ref="B398:B402"/>
    <mergeCell ref="D398:D402"/>
    <mergeCell ref="F398:F402"/>
    <mergeCell ref="C398:C402"/>
    <mergeCell ref="E398:E402"/>
    <mergeCell ref="E403:E404"/>
    <mergeCell ref="B403:B404"/>
    <mergeCell ref="C403:C404"/>
    <mergeCell ref="D415:D416"/>
    <mergeCell ref="F415:F416"/>
    <mergeCell ref="G415:G416"/>
    <mergeCell ref="H415:H416"/>
    <mergeCell ref="B405:B409"/>
    <mergeCell ref="D405:D409"/>
    <mergeCell ref="F405:F409"/>
    <mergeCell ref="B410:B414"/>
    <mergeCell ref="D410:D414"/>
    <mergeCell ref="F410:F414"/>
    <mergeCell ref="C405:C409"/>
    <mergeCell ref="C410:C414"/>
    <mergeCell ref="E405:E409"/>
    <mergeCell ref="E410:E414"/>
    <mergeCell ref="E415:E416"/>
    <mergeCell ref="D427:D428"/>
    <mergeCell ref="F427:F428"/>
    <mergeCell ref="G427:G428"/>
    <mergeCell ref="H427:H428"/>
    <mergeCell ref="B417:B421"/>
    <mergeCell ref="D417:D421"/>
    <mergeCell ref="F417:F421"/>
    <mergeCell ref="B422:B426"/>
    <mergeCell ref="D422:D426"/>
    <mergeCell ref="F422:F426"/>
    <mergeCell ref="C417:C421"/>
    <mergeCell ref="C422:C426"/>
    <mergeCell ref="E417:E421"/>
    <mergeCell ref="E422:E426"/>
    <mergeCell ref="E427:E428"/>
    <mergeCell ref="D429:D433"/>
    <mergeCell ref="F429:F433"/>
    <mergeCell ref="D434:D435"/>
    <mergeCell ref="F434:F435"/>
    <mergeCell ref="C429:C433"/>
    <mergeCell ref="E429:E433"/>
    <mergeCell ref="E434:E435"/>
    <mergeCell ref="D441:D442"/>
    <mergeCell ref="F441:F442"/>
    <mergeCell ref="G441:G442"/>
    <mergeCell ref="H441:H442"/>
    <mergeCell ref="G434:G435"/>
    <mergeCell ref="H434:H435"/>
    <mergeCell ref="B436:B440"/>
    <mergeCell ref="D436:D440"/>
    <mergeCell ref="F436:F440"/>
    <mergeCell ref="C436:C440"/>
    <mergeCell ref="E436:E440"/>
    <mergeCell ref="E441:E442"/>
    <mergeCell ref="B441:B442"/>
    <mergeCell ref="C441:C442"/>
    <mergeCell ref="B434:B435"/>
    <mergeCell ref="C434:C435"/>
    <mergeCell ref="B429:B433"/>
    <mergeCell ref="B443:B447"/>
    <mergeCell ref="D443:D447"/>
    <mergeCell ref="F443:F447"/>
    <mergeCell ref="B448:B452"/>
    <mergeCell ref="D448:D452"/>
    <mergeCell ref="F448:F452"/>
    <mergeCell ref="C443:C447"/>
    <mergeCell ref="C448:C452"/>
    <mergeCell ref="E443:E447"/>
    <mergeCell ref="E448:E452"/>
    <mergeCell ref="D455:D456"/>
    <mergeCell ref="F455:F456"/>
    <mergeCell ref="G455:G456"/>
    <mergeCell ref="H455:H456"/>
    <mergeCell ref="D453:D454"/>
    <mergeCell ref="F453:F454"/>
    <mergeCell ref="G453:G454"/>
    <mergeCell ref="H453:H454"/>
    <mergeCell ref="E453:E454"/>
    <mergeCell ref="E455:E456"/>
    <mergeCell ref="B453:B454"/>
    <mergeCell ref="C453:C454"/>
    <mergeCell ref="B455:B456"/>
    <mergeCell ref="C455:C456"/>
    <mergeCell ref="G462:G463"/>
    <mergeCell ref="H462:H463"/>
    <mergeCell ref="D464:D465"/>
    <mergeCell ref="F464:F465"/>
    <mergeCell ref="G464:G465"/>
    <mergeCell ref="H464:H465"/>
    <mergeCell ref="B457:B461"/>
    <mergeCell ref="D457:D461"/>
    <mergeCell ref="F457:F461"/>
    <mergeCell ref="D462:D463"/>
    <mergeCell ref="F462:F463"/>
    <mergeCell ref="C457:C461"/>
    <mergeCell ref="E457:E461"/>
    <mergeCell ref="E462:E463"/>
    <mergeCell ref="E464:E465"/>
    <mergeCell ref="B464:B465"/>
    <mergeCell ref="C464:C465"/>
    <mergeCell ref="B462:B463"/>
    <mergeCell ref="C462:C463"/>
    <mergeCell ref="D476:D477"/>
    <mergeCell ref="F476:F477"/>
    <mergeCell ref="G476:G477"/>
    <mergeCell ref="H476:H477"/>
    <mergeCell ref="B466:B470"/>
    <mergeCell ref="D466:D470"/>
    <mergeCell ref="F466:F470"/>
    <mergeCell ref="B471:B475"/>
    <mergeCell ref="D471:D475"/>
    <mergeCell ref="F471:F475"/>
    <mergeCell ref="C466:C470"/>
    <mergeCell ref="C471:C475"/>
    <mergeCell ref="E466:E470"/>
    <mergeCell ref="E471:E475"/>
    <mergeCell ref="E476:E477"/>
    <mergeCell ref="G483:G484"/>
    <mergeCell ref="H483:H484"/>
    <mergeCell ref="B476:B477"/>
    <mergeCell ref="C476:C477"/>
    <mergeCell ref="B483:B484"/>
    <mergeCell ref="C483:C484"/>
    <mergeCell ref="B485:B489"/>
    <mergeCell ref="D485:D489"/>
    <mergeCell ref="F485:F489"/>
    <mergeCell ref="B478:B482"/>
    <mergeCell ref="D478:D482"/>
    <mergeCell ref="F478:F482"/>
    <mergeCell ref="D483:D484"/>
    <mergeCell ref="F483:F484"/>
    <mergeCell ref="C478:C482"/>
    <mergeCell ref="C485:C489"/>
    <mergeCell ref="E478:E482"/>
    <mergeCell ref="E483:E484"/>
    <mergeCell ref="E485:E489"/>
    <mergeCell ref="G495:G496"/>
    <mergeCell ref="H495:H496"/>
    <mergeCell ref="D497:D498"/>
    <mergeCell ref="F497:F498"/>
    <mergeCell ref="G497:G498"/>
    <mergeCell ref="H497:H498"/>
    <mergeCell ref="B490:B494"/>
    <mergeCell ref="D490:D494"/>
    <mergeCell ref="F490:F494"/>
    <mergeCell ref="D495:D496"/>
    <mergeCell ref="F495:F496"/>
    <mergeCell ref="C490:C494"/>
    <mergeCell ref="E490:E494"/>
    <mergeCell ref="E495:E496"/>
    <mergeCell ref="E497:E498"/>
    <mergeCell ref="B497:B498"/>
    <mergeCell ref="C497:C498"/>
    <mergeCell ref="B495:B496"/>
    <mergeCell ref="C495:C496"/>
    <mergeCell ref="G504:G505"/>
    <mergeCell ref="H504:H505"/>
    <mergeCell ref="B506:B510"/>
    <mergeCell ref="D506:D510"/>
    <mergeCell ref="F506:F510"/>
    <mergeCell ref="B499:B503"/>
    <mergeCell ref="D499:D503"/>
    <mergeCell ref="F499:F503"/>
    <mergeCell ref="D504:D505"/>
    <mergeCell ref="F504:F505"/>
    <mergeCell ref="C499:C503"/>
    <mergeCell ref="C506:C510"/>
    <mergeCell ref="E499:E503"/>
    <mergeCell ref="E504:E505"/>
    <mergeCell ref="E506:E510"/>
    <mergeCell ref="B504:B505"/>
    <mergeCell ref="C504:C505"/>
    <mergeCell ref="G516:G517"/>
    <mergeCell ref="H516:H517"/>
    <mergeCell ref="D518:D519"/>
    <mergeCell ref="F518:F519"/>
    <mergeCell ref="G518:G519"/>
    <mergeCell ref="H518:H519"/>
    <mergeCell ref="B511:B515"/>
    <mergeCell ref="D511:D515"/>
    <mergeCell ref="F511:F515"/>
    <mergeCell ref="D516:D517"/>
    <mergeCell ref="F516:F517"/>
    <mergeCell ref="C511:C515"/>
    <mergeCell ref="E511:E515"/>
    <mergeCell ref="E516:E517"/>
    <mergeCell ref="E518:E519"/>
    <mergeCell ref="B516:B517"/>
    <mergeCell ref="C516:C517"/>
    <mergeCell ref="B518:B519"/>
    <mergeCell ref="C518:C519"/>
    <mergeCell ref="D530:D531"/>
    <mergeCell ref="F530:F531"/>
    <mergeCell ref="G530:G531"/>
    <mergeCell ref="H530:H531"/>
    <mergeCell ref="B520:B524"/>
    <mergeCell ref="D520:D524"/>
    <mergeCell ref="F520:F524"/>
    <mergeCell ref="B525:B529"/>
    <mergeCell ref="D525:D529"/>
    <mergeCell ref="F525:F529"/>
    <mergeCell ref="C520:C524"/>
    <mergeCell ref="C525:C529"/>
    <mergeCell ref="E520:E524"/>
    <mergeCell ref="E525:E529"/>
    <mergeCell ref="E530:E531"/>
    <mergeCell ref="B532:B536"/>
    <mergeCell ref="D532:D536"/>
    <mergeCell ref="F532:F536"/>
    <mergeCell ref="C530:C531"/>
    <mergeCell ref="B530:B531"/>
    <mergeCell ref="D537:D538"/>
    <mergeCell ref="F537:F538"/>
    <mergeCell ref="C532:C536"/>
    <mergeCell ref="E532:E536"/>
    <mergeCell ref="E537:E538"/>
    <mergeCell ref="D544:D545"/>
    <mergeCell ref="F544:F545"/>
    <mergeCell ref="G544:G545"/>
    <mergeCell ref="H544:H545"/>
    <mergeCell ref="G537:G538"/>
    <mergeCell ref="H537:H538"/>
    <mergeCell ref="B539:B543"/>
    <mergeCell ref="D539:D543"/>
    <mergeCell ref="F539:F543"/>
    <mergeCell ref="C539:C543"/>
    <mergeCell ref="E539:E543"/>
    <mergeCell ref="E544:E545"/>
    <mergeCell ref="B544:B545"/>
    <mergeCell ref="C544:C545"/>
    <mergeCell ref="B547:B551"/>
    <mergeCell ref="D547:D551"/>
    <mergeCell ref="F547:F551"/>
    <mergeCell ref="B552:B556"/>
    <mergeCell ref="D552:D556"/>
    <mergeCell ref="F552:F556"/>
    <mergeCell ref="C547:C551"/>
    <mergeCell ref="C552:C556"/>
    <mergeCell ref="E547:E551"/>
    <mergeCell ref="E552:E556"/>
    <mergeCell ref="G562:G563"/>
    <mergeCell ref="H562:H563"/>
    <mergeCell ref="D564:D565"/>
    <mergeCell ref="F564:F565"/>
    <mergeCell ref="G564:G565"/>
    <mergeCell ref="H564:H565"/>
    <mergeCell ref="B557:B561"/>
    <mergeCell ref="D557:D561"/>
    <mergeCell ref="F557:F561"/>
    <mergeCell ref="D562:D563"/>
    <mergeCell ref="F562:F563"/>
    <mergeCell ref="C557:C561"/>
    <mergeCell ref="E557:E561"/>
    <mergeCell ref="E562:E563"/>
    <mergeCell ref="E564:E565"/>
    <mergeCell ref="B564:B565"/>
    <mergeCell ref="C564:C565"/>
    <mergeCell ref="B562:B563"/>
    <mergeCell ref="C562:C563"/>
    <mergeCell ref="B566:B570"/>
    <mergeCell ref="D566:D570"/>
    <mergeCell ref="F566:F570"/>
    <mergeCell ref="B571:B575"/>
    <mergeCell ref="D571:D575"/>
    <mergeCell ref="F571:F575"/>
    <mergeCell ref="C566:C570"/>
    <mergeCell ref="C571:C575"/>
    <mergeCell ref="E566:E570"/>
    <mergeCell ref="E571:E575"/>
    <mergeCell ref="D578:D579"/>
    <mergeCell ref="F578:F579"/>
    <mergeCell ref="G578:G579"/>
    <mergeCell ref="H578:H579"/>
    <mergeCell ref="D576:D577"/>
    <mergeCell ref="F576:F577"/>
    <mergeCell ref="G576:G577"/>
    <mergeCell ref="H576:H577"/>
    <mergeCell ref="E576:E577"/>
    <mergeCell ref="E578:E579"/>
    <mergeCell ref="D590:D591"/>
    <mergeCell ref="F590:F591"/>
    <mergeCell ref="G590:G591"/>
    <mergeCell ref="H590:H591"/>
    <mergeCell ref="B580:B584"/>
    <mergeCell ref="D580:D584"/>
    <mergeCell ref="F580:F584"/>
    <mergeCell ref="B585:B589"/>
    <mergeCell ref="D585:D589"/>
    <mergeCell ref="F585:F589"/>
    <mergeCell ref="C580:C584"/>
    <mergeCell ref="C585:C589"/>
    <mergeCell ref="E580:E584"/>
    <mergeCell ref="E585:E589"/>
    <mergeCell ref="E590:E591"/>
    <mergeCell ref="D594:D595"/>
    <mergeCell ref="F594:F595"/>
    <mergeCell ref="G594:G595"/>
    <mergeCell ref="H594:H595"/>
    <mergeCell ref="D592:D593"/>
    <mergeCell ref="F592:F593"/>
    <mergeCell ref="G592:G593"/>
    <mergeCell ref="H592:H593"/>
    <mergeCell ref="E592:E593"/>
    <mergeCell ref="E594:E595"/>
    <mergeCell ref="B592:B593"/>
    <mergeCell ref="D606:D607"/>
    <mergeCell ref="F606:F607"/>
    <mergeCell ref="G606:G607"/>
    <mergeCell ref="H606:H607"/>
    <mergeCell ref="B596:B600"/>
    <mergeCell ref="D596:D600"/>
    <mergeCell ref="F596:F600"/>
    <mergeCell ref="B601:B605"/>
    <mergeCell ref="D601:D605"/>
    <mergeCell ref="F601:F605"/>
    <mergeCell ref="C596:C600"/>
    <mergeCell ref="C601:C605"/>
    <mergeCell ref="E596:E600"/>
    <mergeCell ref="E601:E605"/>
    <mergeCell ref="E606:E607"/>
    <mergeCell ref="G613:G614"/>
    <mergeCell ref="H613:H614"/>
    <mergeCell ref="E608:E612"/>
    <mergeCell ref="E613:E614"/>
    <mergeCell ref="E615:E619"/>
    <mergeCell ref="G625:G626"/>
    <mergeCell ref="H625:H626"/>
    <mergeCell ref="D627:D628"/>
    <mergeCell ref="F627:F628"/>
    <mergeCell ref="G627:G628"/>
    <mergeCell ref="H627:H628"/>
    <mergeCell ref="B620:B624"/>
    <mergeCell ref="D620:D624"/>
    <mergeCell ref="F620:F624"/>
    <mergeCell ref="D625:D626"/>
    <mergeCell ref="F625:F626"/>
    <mergeCell ref="C620:C624"/>
    <mergeCell ref="E620:E624"/>
    <mergeCell ref="E625:E626"/>
    <mergeCell ref="E627:E628"/>
    <mergeCell ref="B627:B628"/>
    <mergeCell ref="C627:C628"/>
    <mergeCell ref="B654:B658"/>
    <mergeCell ref="D654:D658"/>
    <mergeCell ref="F654:F658"/>
    <mergeCell ref="B659:B663"/>
    <mergeCell ref="D659:D663"/>
    <mergeCell ref="F659:F663"/>
    <mergeCell ref="C654:C658"/>
    <mergeCell ref="C659:C663"/>
    <mergeCell ref="E654:E658"/>
    <mergeCell ref="E659:E663"/>
    <mergeCell ref="B664:B668"/>
    <mergeCell ref="D664:D668"/>
    <mergeCell ref="F664:F668"/>
    <mergeCell ref="B669:B673"/>
    <mergeCell ref="D669:D673"/>
    <mergeCell ref="F669:F673"/>
    <mergeCell ref="C664:C668"/>
    <mergeCell ref="C669:C673"/>
    <mergeCell ref="E664:E668"/>
    <mergeCell ref="E669:E673"/>
    <mergeCell ref="D684:D685"/>
    <mergeCell ref="F684:F685"/>
    <mergeCell ref="G684:G685"/>
    <mergeCell ref="H684:H685"/>
    <mergeCell ref="B674:B678"/>
    <mergeCell ref="D674:D678"/>
    <mergeCell ref="F674:F678"/>
    <mergeCell ref="B679:B683"/>
    <mergeCell ref="D679:D683"/>
    <mergeCell ref="F679:F683"/>
    <mergeCell ref="C674:C678"/>
    <mergeCell ref="C679:C683"/>
    <mergeCell ref="E674:E678"/>
    <mergeCell ref="E679:E683"/>
    <mergeCell ref="E684:E685"/>
    <mergeCell ref="B686:B690"/>
    <mergeCell ref="D686:D690"/>
    <mergeCell ref="F686:F690"/>
    <mergeCell ref="B691:B695"/>
    <mergeCell ref="D691:D695"/>
    <mergeCell ref="F691:F695"/>
    <mergeCell ref="C686:C690"/>
    <mergeCell ref="C691:C695"/>
    <mergeCell ref="E686:E690"/>
    <mergeCell ref="E691:E695"/>
    <mergeCell ref="A30:A31"/>
    <mergeCell ref="B30:B31"/>
    <mergeCell ref="C30:C31"/>
    <mergeCell ref="A37:A38"/>
    <mergeCell ref="B37:B38"/>
    <mergeCell ref="C37:C38"/>
    <mergeCell ref="A49:A50"/>
    <mergeCell ref="B49:B50"/>
    <mergeCell ref="C49:C50"/>
    <mergeCell ref="B56:B57"/>
    <mergeCell ref="A56:A57"/>
    <mergeCell ref="C56:C57"/>
    <mergeCell ref="A63:A64"/>
    <mergeCell ref="B63:B64"/>
    <mergeCell ref="C63:C64"/>
    <mergeCell ref="C70:C71"/>
    <mergeCell ref="B70:B71"/>
    <mergeCell ref="A70:A71"/>
    <mergeCell ref="C72:C76"/>
    <mergeCell ref="B82:B83"/>
    <mergeCell ref="A82:A83"/>
    <mergeCell ref="C82:C83"/>
    <mergeCell ref="B84:B85"/>
    <mergeCell ref="A84:A85"/>
    <mergeCell ref="C84:C85"/>
    <mergeCell ref="C210:C211"/>
    <mergeCell ref="A222:A223"/>
    <mergeCell ref="B222:B223"/>
    <mergeCell ref="C222:C223"/>
    <mergeCell ref="B629:B633"/>
    <mergeCell ref="C629:C633"/>
    <mergeCell ref="D629:D633"/>
    <mergeCell ref="E629:E633"/>
    <mergeCell ref="F629:F633"/>
    <mergeCell ref="G639:G640"/>
    <mergeCell ref="H639:H640"/>
    <mergeCell ref="I639:I640"/>
    <mergeCell ref="B634:B638"/>
    <mergeCell ref="C634:C638"/>
    <mergeCell ref="D634:D638"/>
    <mergeCell ref="E634:E638"/>
    <mergeCell ref="F634:F638"/>
    <mergeCell ref="B639:B640"/>
    <mergeCell ref="C639:C640"/>
    <mergeCell ref="D639:D640"/>
    <mergeCell ref="E639:E640"/>
    <mergeCell ref="F639:F640"/>
    <mergeCell ref="B615:B619"/>
    <mergeCell ref="D615:D619"/>
    <mergeCell ref="F615:F619"/>
    <mergeCell ref="B608:B612"/>
    <mergeCell ref="D608:D612"/>
    <mergeCell ref="F608:F612"/>
    <mergeCell ref="D613:D614"/>
    <mergeCell ref="F613:F614"/>
    <mergeCell ref="C608:C612"/>
    <mergeCell ref="C615:C619"/>
    <mergeCell ref="B641:B645"/>
    <mergeCell ref="C641:C645"/>
    <mergeCell ref="D641:D645"/>
    <mergeCell ref="E641:E645"/>
    <mergeCell ref="F641:F645"/>
    <mergeCell ref="G651:G652"/>
    <mergeCell ref="H651:H652"/>
    <mergeCell ref="I651:I652"/>
    <mergeCell ref="B646:B650"/>
    <mergeCell ref="C646:C650"/>
    <mergeCell ref="D646:D650"/>
    <mergeCell ref="E646:E650"/>
    <mergeCell ref="F646:F650"/>
    <mergeCell ref="B651:B652"/>
    <mergeCell ref="C651:C652"/>
    <mergeCell ref="D651:D652"/>
    <mergeCell ref="E651:E652"/>
    <mergeCell ref="F651:F652"/>
  </mergeCells>
  <hyperlinks>
    <hyperlink ref="B410" r:id="rId1" tooltip="Указ Президента РФ от 07.05.2012 N 597 &quot;О мероприятиях по реализации государственной социальной политики&quot; {КонсультантПлюс}" display="https://login.consultant.ru/link/?req=doc&amp;base=LAW&amp;n=129344&amp;date=06.03.2025"/>
  </hyperlinks>
  <pageMargins left="0" right="0" top="0" bottom="0" header="0" footer="0"/>
  <pageSetup paperSize="9" scale="51" fitToHeight="10" orientation="landscape" r:id="rId2"/>
  <rowBreaks count="19" manualBreakCount="19">
    <brk id="36" max="8" man="1"/>
    <brk id="69" max="8" man="1"/>
    <brk id="83" max="8" man="1"/>
    <brk id="127" max="8" man="1"/>
    <brk id="168" max="8" man="1"/>
    <brk id="211" max="8" man="1"/>
    <brk id="230" max="8" man="1"/>
    <brk id="267" max="8" man="1"/>
    <brk id="288" max="8" man="1"/>
    <brk id="323" max="8" man="1"/>
    <brk id="355" max="8" man="1"/>
    <brk id="394" max="8" man="1"/>
    <brk id="440" max="8" man="1"/>
    <brk id="482" max="8" man="1"/>
    <brk id="519" max="8" man="1"/>
    <brk id="563" max="8" man="1"/>
    <brk id="605" max="8" man="1"/>
    <brk id="624" max="8" man="1"/>
    <brk id="645" max="8" man="1"/>
  </rowBreaks>
</worksheet>
</file>

<file path=xl/worksheets/sheet2.xml><?xml version="1.0" encoding="utf-8"?>
<worksheet xmlns="http://schemas.openxmlformats.org/spreadsheetml/2006/main" xmlns:r="http://schemas.openxmlformats.org/officeDocument/2006/relationships">
  <dimension ref="A1:T673"/>
  <sheetViews>
    <sheetView view="pageBreakPreview" zoomScale="70" zoomScaleNormal="80" zoomScaleSheetLayoutView="70" workbookViewId="0">
      <selection activeCell="A682" sqref="A682:A686"/>
    </sheetView>
  </sheetViews>
  <sheetFormatPr defaultRowHeight="16.5" customHeight="1"/>
  <cols>
    <col min="1" max="1" width="6.7109375" style="10" customWidth="1"/>
    <col min="2" max="2" width="87.42578125" style="10" customWidth="1"/>
    <col min="3" max="3" width="22.7109375" style="10" customWidth="1"/>
    <col min="4" max="4" width="76.42578125" style="28" customWidth="1"/>
    <col min="5" max="5" width="24.5703125" style="29" customWidth="1"/>
    <col min="6" max="6" width="68" style="29" customWidth="1"/>
    <col min="7" max="7" width="12.7109375" style="30" customWidth="1"/>
    <col min="8" max="9" width="22.140625" style="29" customWidth="1"/>
    <col min="10" max="10" width="26.7109375" style="51" customWidth="1"/>
    <col min="11" max="11" width="18.5703125" style="10" customWidth="1"/>
    <col min="12" max="12" width="17.140625" style="10" customWidth="1"/>
    <col min="13" max="15" width="9.140625" style="10"/>
    <col min="16" max="16" width="14.7109375" style="10" customWidth="1"/>
    <col min="17" max="16384" width="9.140625" style="10"/>
  </cols>
  <sheetData>
    <row r="1" spans="1:11" ht="26.25" customHeight="1">
      <c r="A1" s="126" t="s">
        <v>519</v>
      </c>
      <c r="B1" s="126"/>
      <c r="C1" s="126"/>
      <c r="D1" s="126"/>
      <c r="E1" s="126"/>
      <c r="F1" s="126"/>
      <c r="G1" s="126"/>
      <c r="H1" s="126"/>
      <c r="I1" s="126"/>
    </row>
    <row r="2" spans="1:11" ht="19.5" customHeight="1">
      <c r="A2" s="126" t="s">
        <v>520</v>
      </c>
      <c r="B2" s="126"/>
      <c r="C2" s="126"/>
      <c r="D2" s="126"/>
      <c r="E2" s="126"/>
      <c r="F2" s="126"/>
      <c r="G2" s="126"/>
      <c r="H2" s="126"/>
      <c r="I2" s="126"/>
    </row>
    <row r="3" spans="1:11" ht="34.5" customHeight="1">
      <c r="A3" s="135" t="s">
        <v>516</v>
      </c>
      <c r="B3" s="135"/>
      <c r="C3" s="135"/>
      <c r="D3" s="135"/>
      <c r="E3" s="135"/>
      <c r="F3" s="135"/>
      <c r="G3" s="135"/>
      <c r="H3" s="135"/>
      <c r="I3" s="135"/>
    </row>
    <row r="4" spans="1:11" ht="33.75" customHeight="1">
      <c r="A4" s="79" t="s">
        <v>522</v>
      </c>
      <c r="B4" s="79" t="s">
        <v>0</v>
      </c>
      <c r="C4" s="79" t="s">
        <v>521</v>
      </c>
      <c r="D4" s="82" t="s">
        <v>1</v>
      </c>
      <c r="E4" s="132" t="s">
        <v>524</v>
      </c>
      <c r="F4" s="133"/>
      <c r="G4" s="147" t="s">
        <v>525</v>
      </c>
      <c r="H4" s="147"/>
      <c r="I4" s="147"/>
    </row>
    <row r="5" spans="1:11" ht="57" customHeight="1">
      <c r="A5" s="79"/>
      <c r="B5" s="79"/>
      <c r="C5" s="79"/>
      <c r="D5" s="84"/>
      <c r="E5" s="33" t="s">
        <v>523</v>
      </c>
      <c r="F5" s="33" t="s">
        <v>2</v>
      </c>
      <c r="G5" s="40" t="s">
        <v>526</v>
      </c>
      <c r="H5" s="39" t="s">
        <v>527</v>
      </c>
      <c r="I5" s="39" t="s">
        <v>528</v>
      </c>
    </row>
    <row r="6" spans="1:11" ht="15.75">
      <c r="A6" s="32">
        <v>1</v>
      </c>
      <c r="B6" s="32">
        <v>2</v>
      </c>
      <c r="C6" s="32">
        <v>3</v>
      </c>
      <c r="D6" s="32">
        <v>4</v>
      </c>
      <c r="E6" s="32">
        <v>5</v>
      </c>
      <c r="F6" s="32">
        <v>5</v>
      </c>
      <c r="G6" s="11">
        <v>6</v>
      </c>
      <c r="H6" s="32">
        <v>7</v>
      </c>
      <c r="I6" s="32">
        <v>7</v>
      </c>
    </row>
    <row r="7" spans="1:11" ht="15.75" customHeight="1">
      <c r="A7" s="127" t="s">
        <v>8</v>
      </c>
      <c r="B7" s="117"/>
      <c r="C7" s="78"/>
      <c r="D7" s="89" t="s">
        <v>9</v>
      </c>
      <c r="E7" s="81">
        <v>46022</v>
      </c>
      <c r="F7" s="79" t="s">
        <v>509</v>
      </c>
      <c r="G7" s="38" t="s">
        <v>11</v>
      </c>
      <c r="H7" s="12">
        <f>SUM(H8:H11)</f>
        <v>3092028.6000000006</v>
      </c>
      <c r="I7" s="41">
        <f>SUM(I8:I11)</f>
        <v>3092028.6000000006</v>
      </c>
    </row>
    <row r="8" spans="1:11" ht="15.75">
      <c r="A8" s="128"/>
      <c r="B8" s="118"/>
      <c r="C8" s="78"/>
      <c r="D8" s="89"/>
      <c r="E8" s="81"/>
      <c r="F8" s="79"/>
      <c r="G8" s="38" t="s">
        <v>12</v>
      </c>
      <c r="H8" s="13">
        <f t="shared" ref="H8:I11" si="0">H13+H39+H72+H93+H105+H135+H147+H159</f>
        <v>0</v>
      </c>
      <c r="I8" s="42">
        <f t="shared" si="0"/>
        <v>0</v>
      </c>
    </row>
    <row r="9" spans="1:11" ht="15.75">
      <c r="A9" s="128"/>
      <c r="B9" s="118"/>
      <c r="C9" s="78"/>
      <c r="D9" s="89"/>
      <c r="E9" s="81"/>
      <c r="F9" s="79"/>
      <c r="G9" s="38" t="s">
        <v>13</v>
      </c>
      <c r="H9" s="13">
        <f t="shared" si="0"/>
        <v>2650485.0000000005</v>
      </c>
      <c r="I9" s="42">
        <f t="shared" si="0"/>
        <v>2650485.0000000005</v>
      </c>
    </row>
    <row r="10" spans="1:11" ht="15.75">
      <c r="A10" s="128"/>
      <c r="B10" s="118"/>
      <c r="C10" s="78"/>
      <c r="D10" s="89"/>
      <c r="E10" s="81"/>
      <c r="F10" s="79"/>
      <c r="G10" s="38" t="s">
        <v>14</v>
      </c>
      <c r="H10" s="13">
        <f t="shared" si="0"/>
        <v>441543.60000000003</v>
      </c>
      <c r="I10" s="42">
        <f t="shared" si="0"/>
        <v>441543.60000000003</v>
      </c>
    </row>
    <row r="11" spans="1:11" ht="15.75">
      <c r="A11" s="129"/>
      <c r="B11" s="119"/>
      <c r="C11" s="78"/>
      <c r="D11" s="89"/>
      <c r="E11" s="81"/>
      <c r="F11" s="79"/>
      <c r="G11" s="38" t="s">
        <v>15</v>
      </c>
      <c r="H11" s="13">
        <f t="shared" si="0"/>
        <v>0</v>
      </c>
      <c r="I11" s="42">
        <f t="shared" si="0"/>
        <v>0</v>
      </c>
    </row>
    <row r="12" spans="1:11" ht="15.75" customHeight="1">
      <c r="A12" s="78"/>
      <c r="B12" s="78" t="s">
        <v>16</v>
      </c>
      <c r="C12" s="78"/>
      <c r="D12" s="89" t="s">
        <v>17</v>
      </c>
      <c r="E12" s="81">
        <v>46022</v>
      </c>
      <c r="F12" s="79" t="s">
        <v>510</v>
      </c>
      <c r="G12" s="38" t="s">
        <v>11</v>
      </c>
      <c r="H12" s="12">
        <f>SUM(H13:H16)</f>
        <v>410202.60000000003</v>
      </c>
      <c r="I12" s="41">
        <f>SUM(I13:I16)</f>
        <v>410202.60000000003</v>
      </c>
    </row>
    <row r="13" spans="1:11" ht="15.75">
      <c r="A13" s="78"/>
      <c r="B13" s="78"/>
      <c r="C13" s="78"/>
      <c r="D13" s="89"/>
      <c r="E13" s="81"/>
      <c r="F13" s="79"/>
      <c r="G13" s="38" t="s">
        <v>12</v>
      </c>
      <c r="H13" s="14">
        <f t="shared" ref="H13:I15" si="1">H18+H25+H32</f>
        <v>0</v>
      </c>
      <c r="I13" s="43">
        <f t="shared" si="1"/>
        <v>0</v>
      </c>
    </row>
    <row r="14" spans="1:11" ht="15.75">
      <c r="A14" s="78"/>
      <c r="B14" s="78"/>
      <c r="C14" s="78"/>
      <c r="D14" s="89"/>
      <c r="E14" s="81"/>
      <c r="F14" s="79"/>
      <c r="G14" s="38" t="s">
        <v>13</v>
      </c>
      <c r="H14" s="14">
        <f t="shared" si="1"/>
        <v>3924.5</v>
      </c>
      <c r="I14" s="43">
        <f t="shared" si="1"/>
        <v>3924.5</v>
      </c>
      <c r="J14" s="52">
        <v>3924.5</v>
      </c>
      <c r="K14" s="10" t="b">
        <f>H14=J14</f>
        <v>1</v>
      </c>
    </row>
    <row r="15" spans="1:11" ht="15.75">
      <c r="A15" s="78"/>
      <c r="B15" s="78"/>
      <c r="C15" s="78"/>
      <c r="D15" s="89"/>
      <c r="E15" s="81"/>
      <c r="F15" s="79"/>
      <c r="G15" s="38" t="s">
        <v>14</v>
      </c>
      <c r="H15" s="14">
        <f t="shared" si="1"/>
        <v>406278.10000000003</v>
      </c>
      <c r="I15" s="43">
        <f t="shared" si="1"/>
        <v>406278.10000000003</v>
      </c>
      <c r="J15" s="52">
        <v>406278.1</v>
      </c>
      <c r="K15" s="10" t="b">
        <f>H15=J15</f>
        <v>1</v>
      </c>
    </row>
    <row r="16" spans="1:11" ht="15.75">
      <c r="A16" s="78"/>
      <c r="B16" s="78"/>
      <c r="C16" s="78"/>
      <c r="D16" s="89"/>
      <c r="E16" s="81"/>
      <c r="F16" s="79"/>
      <c r="G16" s="38" t="s">
        <v>15</v>
      </c>
      <c r="H16" s="15"/>
      <c r="I16" s="44"/>
    </row>
    <row r="17" spans="1:9" ht="15.75">
      <c r="A17" s="78"/>
      <c r="B17" s="78" t="s">
        <v>19</v>
      </c>
      <c r="C17" s="78"/>
      <c r="D17" s="89" t="s">
        <v>20</v>
      </c>
      <c r="E17" s="81">
        <v>46022</v>
      </c>
      <c r="F17" s="79" t="s">
        <v>21</v>
      </c>
      <c r="G17" s="38" t="s">
        <v>11</v>
      </c>
      <c r="H17" s="37">
        <f>H18+H19+H20+H21</f>
        <v>378144.9</v>
      </c>
      <c r="I17" s="45">
        <f>I18+I19+I20+I21</f>
        <v>378144.9</v>
      </c>
    </row>
    <row r="18" spans="1:9" ht="15.75">
      <c r="A18" s="78"/>
      <c r="B18" s="78"/>
      <c r="C18" s="78"/>
      <c r="D18" s="89"/>
      <c r="E18" s="81"/>
      <c r="F18" s="79"/>
      <c r="G18" s="38" t="s">
        <v>12</v>
      </c>
      <c r="H18" s="37">
        <v>0</v>
      </c>
      <c r="I18" s="45">
        <v>0</v>
      </c>
    </row>
    <row r="19" spans="1:9" ht="15.75">
      <c r="A19" s="78"/>
      <c r="B19" s="78"/>
      <c r="C19" s="78"/>
      <c r="D19" s="89"/>
      <c r="E19" s="81"/>
      <c r="F19" s="79"/>
      <c r="G19" s="38" t="s">
        <v>13</v>
      </c>
      <c r="H19" s="37">
        <v>0</v>
      </c>
      <c r="I19" s="45">
        <v>0</v>
      </c>
    </row>
    <row r="20" spans="1:9" ht="15.75">
      <c r="A20" s="78"/>
      <c r="B20" s="78"/>
      <c r="C20" s="78"/>
      <c r="D20" s="89"/>
      <c r="E20" s="81"/>
      <c r="F20" s="79"/>
      <c r="G20" s="38" t="s">
        <v>14</v>
      </c>
      <c r="H20" s="16">
        <v>378144.9</v>
      </c>
      <c r="I20" s="46">
        <v>378144.9</v>
      </c>
    </row>
    <row r="21" spans="1:9" ht="15.75">
      <c r="A21" s="78"/>
      <c r="B21" s="78"/>
      <c r="C21" s="78"/>
      <c r="D21" s="89"/>
      <c r="E21" s="81"/>
      <c r="F21" s="79"/>
      <c r="G21" s="38" t="s">
        <v>15</v>
      </c>
      <c r="H21" s="37">
        <v>0</v>
      </c>
      <c r="I21" s="45">
        <v>0</v>
      </c>
    </row>
    <row r="22" spans="1:9" ht="15.75" customHeight="1">
      <c r="A22" s="34"/>
      <c r="B22" s="34" t="s">
        <v>22</v>
      </c>
      <c r="C22" s="34"/>
      <c r="D22" s="89" t="s">
        <v>20</v>
      </c>
      <c r="E22" s="79" t="s">
        <v>25</v>
      </c>
      <c r="F22" s="79" t="s">
        <v>24</v>
      </c>
      <c r="G22" s="82" t="s">
        <v>24</v>
      </c>
      <c r="H22" s="86" t="s">
        <v>24</v>
      </c>
      <c r="I22" s="148" t="s">
        <v>24</v>
      </c>
    </row>
    <row r="23" spans="1:9" ht="51.75" customHeight="1">
      <c r="A23" s="34"/>
      <c r="B23" s="34" t="s">
        <v>23</v>
      </c>
      <c r="C23" s="34"/>
      <c r="D23" s="89"/>
      <c r="E23" s="79"/>
      <c r="F23" s="79"/>
      <c r="G23" s="85"/>
      <c r="H23" s="86"/>
      <c r="I23" s="148"/>
    </row>
    <row r="24" spans="1:9" ht="15.75" customHeight="1">
      <c r="A24" s="78"/>
      <c r="B24" s="78" t="s">
        <v>26</v>
      </c>
      <c r="C24" s="78"/>
      <c r="D24" s="89" t="s">
        <v>20</v>
      </c>
      <c r="E24" s="81">
        <v>46022</v>
      </c>
      <c r="F24" s="79" t="s">
        <v>27</v>
      </c>
      <c r="G24" s="38" t="s">
        <v>11</v>
      </c>
      <c r="H24" s="37">
        <f>H25+H26+H27+H28</f>
        <v>7310.6</v>
      </c>
      <c r="I24" s="45">
        <f>I25+I26+I27+I28</f>
        <v>7310.6</v>
      </c>
    </row>
    <row r="25" spans="1:9" ht="15.75" customHeight="1">
      <c r="A25" s="78"/>
      <c r="B25" s="78"/>
      <c r="C25" s="78"/>
      <c r="D25" s="89"/>
      <c r="E25" s="81"/>
      <c r="F25" s="79"/>
      <c r="G25" s="38" t="s">
        <v>12</v>
      </c>
      <c r="H25" s="37">
        <v>0</v>
      </c>
      <c r="I25" s="45">
        <v>0</v>
      </c>
    </row>
    <row r="26" spans="1:9" ht="15.75" customHeight="1">
      <c r="A26" s="78"/>
      <c r="B26" s="78"/>
      <c r="C26" s="78"/>
      <c r="D26" s="89"/>
      <c r="E26" s="81"/>
      <c r="F26" s="79"/>
      <c r="G26" s="38" t="s">
        <v>13</v>
      </c>
      <c r="H26" s="37">
        <v>3655.3</v>
      </c>
      <c r="I26" s="45">
        <v>3655.3</v>
      </c>
    </row>
    <row r="27" spans="1:9" ht="15.75" customHeight="1">
      <c r="A27" s="78"/>
      <c r="B27" s="78"/>
      <c r="C27" s="78"/>
      <c r="D27" s="89"/>
      <c r="E27" s="81"/>
      <c r="F27" s="79"/>
      <c r="G27" s="38" t="s">
        <v>14</v>
      </c>
      <c r="H27" s="37">
        <v>3655.3</v>
      </c>
      <c r="I27" s="45">
        <v>3655.3</v>
      </c>
    </row>
    <row r="28" spans="1:9" ht="15.75" customHeight="1">
      <c r="A28" s="78"/>
      <c r="B28" s="78"/>
      <c r="C28" s="78"/>
      <c r="D28" s="89"/>
      <c r="E28" s="81"/>
      <c r="F28" s="79"/>
      <c r="G28" s="38" t="s">
        <v>15</v>
      </c>
      <c r="H28" s="37">
        <v>0</v>
      </c>
      <c r="I28" s="45">
        <v>0</v>
      </c>
    </row>
    <row r="29" spans="1:9" ht="15.75" customHeight="1">
      <c r="A29" s="34"/>
      <c r="B29" s="34" t="s">
        <v>28</v>
      </c>
      <c r="C29" s="34"/>
      <c r="D29" s="89" t="s">
        <v>20</v>
      </c>
      <c r="E29" s="79" t="s">
        <v>30</v>
      </c>
      <c r="F29" s="79" t="s">
        <v>24</v>
      </c>
      <c r="G29" s="82" t="s">
        <v>24</v>
      </c>
      <c r="H29" s="86" t="s">
        <v>24</v>
      </c>
      <c r="I29" s="148" t="s">
        <v>24</v>
      </c>
    </row>
    <row r="30" spans="1:9" ht="33.75" customHeight="1">
      <c r="A30" s="34"/>
      <c r="B30" s="34" t="s">
        <v>29</v>
      </c>
      <c r="C30" s="34"/>
      <c r="D30" s="89"/>
      <c r="E30" s="79"/>
      <c r="F30" s="79"/>
      <c r="G30" s="85"/>
      <c r="H30" s="86"/>
      <c r="I30" s="148"/>
    </row>
    <row r="31" spans="1:9" ht="15.75" customHeight="1">
      <c r="A31" s="78"/>
      <c r="B31" s="78" t="s">
        <v>31</v>
      </c>
      <c r="C31" s="78"/>
      <c r="D31" s="89" t="s">
        <v>20</v>
      </c>
      <c r="E31" s="81">
        <v>46022</v>
      </c>
      <c r="F31" s="79" t="s">
        <v>32</v>
      </c>
      <c r="G31" s="38" t="s">
        <v>11</v>
      </c>
      <c r="H31" s="37">
        <f>H32+H33+H34+H35</f>
        <v>24747.100000000002</v>
      </c>
      <c r="I31" s="45">
        <f>I32+I33+I34+I35</f>
        <v>24747.100000000002</v>
      </c>
    </row>
    <row r="32" spans="1:9" ht="15.75" customHeight="1">
      <c r="A32" s="78"/>
      <c r="B32" s="78"/>
      <c r="C32" s="78"/>
      <c r="D32" s="89"/>
      <c r="E32" s="81"/>
      <c r="F32" s="79"/>
      <c r="G32" s="38" t="s">
        <v>12</v>
      </c>
      <c r="H32" s="37">
        <v>0</v>
      </c>
      <c r="I32" s="45">
        <v>0</v>
      </c>
    </row>
    <row r="33" spans="1:9" ht="15.75" customHeight="1">
      <c r="A33" s="78"/>
      <c r="B33" s="78"/>
      <c r="C33" s="78"/>
      <c r="D33" s="89"/>
      <c r="E33" s="81"/>
      <c r="F33" s="79"/>
      <c r="G33" s="38" t="s">
        <v>13</v>
      </c>
      <c r="H33" s="37">
        <f>269.2</f>
        <v>269.2</v>
      </c>
      <c r="I33" s="45">
        <f>269.2</f>
        <v>269.2</v>
      </c>
    </row>
    <row r="34" spans="1:9" ht="15.75" customHeight="1">
      <c r="A34" s="78"/>
      <c r="B34" s="78"/>
      <c r="C34" s="78"/>
      <c r="D34" s="89"/>
      <c r="E34" s="81"/>
      <c r="F34" s="79"/>
      <c r="G34" s="38" t="s">
        <v>14</v>
      </c>
      <c r="H34" s="37">
        <f>2.7+24475.2</f>
        <v>24477.9</v>
      </c>
      <c r="I34" s="45">
        <f>2.7+24475.2</f>
        <v>24477.9</v>
      </c>
    </row>
    <row r="35" spans="1:9" ht="15.75" customHeight="1">
      <c r="A35" s="78"/>
      <c r="B35" s="78"/>
      <c r="C35" s="78"/>
      <c r="D35" s="89"/>
      <c r="E35" s="81"/>
      <c r="F35" s="79"/>
      <c r="G35" s="38" t="s">
        <v>15</v>
      </c>
      <c r="H35" s="37">
        <v>0</v>
      </c>
      <c r="I35" s="45">
        <v>0</v>
      </c>
    </row>
    <row r="36" spans="1:9" ht="15.75" customHeight="1">
      <c r="A36" s="34"/>
      <c r="B36" s="34" t="s">
        <v>33</v>
      </c>
      <c r="C36" s="34"/>
      <c r="D36" s="89" t="s">
        <v>20</v>
      </c>
      <c r="E36" s="79" t="s">
        <v>25</v>
      </c>
      <c r="F36" s="79" t="s">
        <v>24</v>
      </c>
      <c r="G36" s="82" t="s">
        <v>24</v>
      </c>
      <c r="H36" s="86" t="s">
        <v>24</v>
      </c>
      <c r="I36" s="148" t="s">
        <v>24</v>
      </c>
    </row>
    <row r="37" spans="1:9" ht="49.5" customHeight="1">
      <c r="A37" s="34"/>
      <c r="B37" s="34" t="s">
        <v>34</v>
      </c>
      <c r="C37" s="34"/>
      <c r="D37" s="89"/>
      <c r="E37" s="79"/>
      <c r="F37" s="79"/>
      <c r="G37" s="85"/>
      <c r="H37" s="86"/>
      <c r="I37" s="148"/>
    </row>
    <row r="38" spans="1:9" ht="15.75" customHeight="1">
      <c r="A38" s="78"/>
      <c r="B38" s="78" t="s">
        <v>35</v>
      </c>
      <c r="C38" s="78"/>
      <c r="D38" s="89" t="s">
        <v>36</v>
      </c>
      <c r="E38" s="81">
        <v>46022</v>
      </c>
      <c r="F38" s="79" t="s">
        <v>37</v>
      </c>
      <c r="G38" s="38" t="s">
        <v>11</v>
      </c>
      <c r="H38" s="13">
        <f>H39+H40+H41+H42</f>
        <v>2512557</v>
      </c>
      <c r="I38" s="42">
        <f>I39+I40+I41+I42</f>
        <v>2512557</v>
      </c>
    </row>
    <row r="39" spans="1:9" ht="15.75" customHeight="1">
      <c r="A39" s="78"/>
      <c r="B39" s="78"/>
      <c r="C39" s="78"/>
      <c r="D39" s="89"/>
      <c r="E39" s="81"/>
      <c r="F39" s="79"/>
      <c r="G39" s="38" t="s">
        <v>12</v>
      </c>
      <c r="H39" s="37">
        <v>0</v>
      </c>
      <c r="I39" s="45">
        <v>0</v>
      </c>
    </row>
    <row r="40" spans="1:9" ht="15.75" customHeight="1">
      <c r="A40" s="78"/>
      <c r="B40" s="78"/>
      <c r="C40" s="78"/>
      <c r="D40" s="89"/>
      <c r="E40" s="81"/>
      <c r="F40" s="79"/>
      <c r="G40" s="38" t="s">
        <v>13</v>
      </c>
      <c r="H40" s="37">
        <f>H45</f>
        <v>2512557</v>
      </c>
      <c r="I40" s="45">
        <f>I45</f>
        <v>2512557</v>
      </c>
    </row>
    <row r="41" spans="1:9" ht="15.75" customHeight="1">
      <c r="A41" s="78"/>
      <c r="B41" s="78"/>
      <c r="C41" s="78"/>
      <c r="D41" s="89"/>
      <c r="E41" s="81"/>
      <c r="F41" s="79"/>
      <c r="G41" s="38" t="s">
        <v>14</v>
      </c>
      <c r="H41" s="37">
        <v>0</v>
      </c>
      <c r="I41" s="45">
        <v>0</v>
      </c>
    </row>
    <row r="42" spans="1:9" ht="15.75" customHeight="1">
      <c r="A42" s="78"/>
      <c r="B42" s="78"/>
      <c r="C42" s="78"/>
      <c r="D42" s="89"/>
      <c r="E42" s="81"/>
      <c r="F42" s="79"/>
      <c r="G42" s="38" t="s">
        <v>15</v>
      </c>
      <c r="H42" s="37"/>
      <c r="I42" s="45"/>
    </row>
    <row r="43" spans="1:9" ht="15.75" customHeight="1">
      <c r="A43" s="78"/>
      <c r="B43" s="78" t="s">
        <v>38</v>
      </c>
      <c r="C43" s="78"/>
      <c r="D43" s="89" t="s">
        <v>39</v>
      </c>
      <c r="E43" s="81">
        <v>46022</v>
      </c>
      <c r="F43" s="79" t="s">
        <v>40</v>
      </c>
      <c r="G43" s="38" t="s">
        <v>11</v>
      </c>
      <c r="H43" s="37">
        <f>H44+H45+H46+H47</f>
        <v>2512557</v>
      </c>
      <c r="I43" s="45">
        <f>I44+I45+I46+I47</f>
        <v>2512557</v>
      </c>
    </row>
    <row r="44" spans="1:9" ht="15.75" customHeight="1">
      <c r="A44" s="78"/>
      <c r="B44" s="78"/>
      <c r="C44" s="78"/>
      <c r="D44" s="89"/>
      <c r="E44" s="81"/>
      <c r="F44" s="79"/>
      <c r="G44" s="38" t="s">
        <v>12</v>
      </c>
      <c r="H44" s="37">
        <v>0</v>
      </c>
      <c r="I44" s="45">
        <v>0</v>
      </c>
    </row>
    <row r="45" spans="1:9" ht="15.75" customHeight="1">
      <c r="A45" s="78"/>
      <c r="B45" s="78"/>
      <c r="C45" s="78"/>
      <c r="D45" s="89"/>
      <c r="E45" s="81"/>
      <c r="F45" s="79"/>
      <c r="G45" s="38" t="s">
        <v>13</v>
      </c>
      <c r="H45" s="37">
        <v>2512557</v>
      </c>
      <c r="I45" s="45">
        <v>2512557</v>
      </c>
    </row>
    <row r="46" spans="1:9" ht="15.75" customHeight="1">
      <c r="A46" s="78"/>
      <c r="B46" s="78"/>
      <c r="C46" s="78"/>
      <c r="D46" s="89"/>
      <c r="E46" s="81"/>
      <c r="F46" s="79"/>
      <c r="G46" s="38" t="s">
        <v>14</v>
      </c>
      <c r="H46" s="37">
        <v>0</v>
      </c>
      <c r="I46" s="45">
        <v>0</v>
      </c>
    </row>
    <row r="47" spans="1:9" ht="15.75" customHeight="1">
      <c r="A47" s="78"/>
      <c r="B47" s="78"/>
      <c r="C47" s="78"/>
      <c r="D47" s="89"/>
      <c r="E47" s="81"/>
      <c r="F47" s="79"/>
      <c r="G47" s="38" t="s">
        <v>15</v>
      </c>
      <c r="H47" s="37">
        <v>0</v>
      </c>
      <c r="I47" s="45">
        <v>0</v>
      </c>
    </row>
    <row r="48" spans="1:9" ht="15.75" customHeight="1">
      <c r="A48" s="34"/>
      <c r="B48" s="34" t="s">
        <v>42</v>
      </c>
      <c r="C48" s="34"/>
      <c r="D48" s="89" t="s">
        <v>39</v>
      </c>
      <c r="E48" s="81">
        <v>46022</v>
      </c>
      <c r="F48" s="79" t="s">
        <v>24</v>
      </c>
      <c r="G48" s="82" t="s">
        <v>24</v>
      </c>
      <c r="H48" s="86" t="s">
        <v>24</v>
      </c>
      <c r="I48" s="148" t="s">
        <v>24</v>
      </c>
    </row>
    <row r="49" spans="1:9" ht="25.5">
      <c r="A49" s="34"/>
      <c r="B49" s="34" t="s">
        <v>43</v>
      </c>
      <c r="C49" s="34"/>
      <c r="D49" s="89"/>
      <c r="E49" s="81"/>
      <c r="F49" s="79"/>
      <c r="G49" s="85"/>
      <c r="H49" s="86"/>
      <c r="I49" s="148"/>
    </row>
    <row r="50" spans="1:9" ht="15.75" customHeight="1">
      <c r="A50" s="78"/>
      <c r="B50" s="78" t="s">
        <v>44</v>
      </c>
      <c r="C50" s="78"/>
      <c r="D50" s="89" t="s">
        <v>20</v>
      </c>
      <c r="E50" s="81">
        <v>46022</v>
      </c>
      <c r="F50" s="79" t="s">
        <v>45</v>
      </c>
      <c r="G50" s="38" t="s">
        <v>11</v>
      </c>
      <c r="H50" s="37">
        <v>0</v>
      </c>
      <c r="I50" s="45">
        <v>0</v>
      </c>
    </row>
    <row r="51" spans="1:9" ht="15.75" customHeight="1">
      <c r="A51" s="78"/>
      <c r="B51" s="78"/>
      <c r="C51" s="78"/>
      <c r="D51" s="89"/>
      <c r="E51" s="81"/>
      <c r="F51" s="79"/>
      <c r="G51" s="38" t="s">
        <v>12</v>
      </c>
      <c r="H51" s="37">
        <v>0</v>
      </c>
      <c r="I51" s="45">
        <v>0</v>
      </c>
    </row>
    <row r="52" spans="1:9" ht="15.75" customHeight="1">
      <c r="A52" s="78"/>
      <c r="B52" s="78"/>
      <c r="C52" s="78"/>
      <c r="D52" s="89"/>
      <c r="E52" s="81"/>
      <c r="F52" s="79"/>
      <c r="G52" s="38" t="s">
        <v>13</v>
      </c>
      <c r="H52" s="37">
        <v>0</v>
      </c>
      <c r="I52" s="45">
        <v>0</v>
      </c>
    </row>
    <row r="53" spans="1:9" ht="15.75" customHeight="1">
      <c r="A53" s="78"/>
      <c r="B53" s="78"/>
      <c r="C53" s="78"/>
      <c r="D53" s="89"/>
      <c r="E53" s="81"/>
      <c r="F53" s="79"/>
      <c r="G53" s="38" t="s">
        <v>14</v>
      </c>
      <c r="H53" s="37">
        <v>0</v>
      </c>
      <c r="I53" s="45">
        <v>0</v>
      </c>
    </row>
    <row r="54" spans="1:9" ht="15.75" customHeight="1">
      <c r="A54" s="78"/>
      <c r="B54" s="78"/>
      <c r="C54" s="78"/>
      <c r="D54" s="89"/>
      <c r="E54" s="81"/>
      <c r="F54" s="79"/>
      <c r="G54" s="38" t="s">
        <v>15</v>
      </c>
      <c r="H54" s="37">
        <v>0</v>
      </c>
      <c r="I54" s="45">
        <v>0</v>
      </c>
    </row>
    <row r="55" spans="1:9" ht="15.75" customHeight="1">
      <c r="A55" s="34"/>
      <c r="B55" s="34" t="s">
        <v>46</v>
      </c>
      <c r="C55" s="34"/>
      <c r="D55" s="89" t="s">
        <v>20</v>
      </c>
      <c r="E55" s="79" t="s">
        <v>49</v>
      </c>
      <c r="F55" s="79" t="s">
        <v>24</v>
      </c>
      <c r="G55" s="82" t="s">
        <v>24</v>
      </c>
      <c r="H55" s="86" t="s">
        <v>24</v>
      </c>
      <c r="I55" s="148" t="s">
        <v>24</v>
      </c>
    </row>
    <row r="56" spans="1:9" ht="25.5">
      <c r="A56" s="34"/>
      <c r="B56" s="34" t="s">
        <v>47</v>
      </c>
      <c r="C56" s="34"/>
      <c r="D56" s="89"/>
      <c r="E56" s="79"/>
      <c r="F56" s="79"/>
      <c r="G56" s="85"/>
      <c r="H56" s="86"/>
      <c r="I56" s="148"/>
    </row>
    <row r="57" spans="1:9" ht="15.75" customHeight="1">
      <c r="A57" s="78"/>
      <c r="B57" s="78" t="s">
        <v>50</v>
      </c>
      <c r="C57" s="78"/>
      <c r="D57" s="89" t="s">
        <v>20</v>
      </c>
      <c r="E57" s="81">
        <v>46022</v>
      </c>
      <c r="F57" s="79" t="s">
        <v>51</v>
      </c>
      <c r="G57" s="38" t="s">
        <v>11</v>
      </c>
      <c r="H57" s="37">
        <v>0</v>
      </c>
      <c r="I57" s="45">
        <v>0</v>
      </c>
    </row>
    <row r="58" spans="1:9" ht="15.75" customHeight="1">
      <c r="A58" s="78"/>
      <c r="B58" s="78"/>
      <c r="C58" s="78"/>
      <c r="D58" s="89"/>
      <c r="E58" s="81"/>
      <c r="F58" s="79"/>
      <c r="G58" s="38" t="s">
        <v>12</v>
      </c>
      <c r="H58" s="37">
        <v>0</v>
      </c>
      <c r="I58" s="45">
        <v>0</v>
      </c>
    </row>
    <row r="59" spans="1:9" ht="15.75" customHeight="1">
      <c r="A59" s="78"/>
      <c r="B59" s="78"/>
      <c r="C59" s="78"/>
      <c r="D59" s="89"/>
      <c r="E59" s="81"/>
      <c r="F59" s="79"/>
      <c r="G59" s="38" t="s">
        <v>13</v>
      </c>
      <c r="H59" s="37">
        <v>0</v>
      </c>
      <c r="I59" s="45">
        <v>0</v>
      </c>
    </row>
    <row r="60" spans="1:9" ht="15.75" customHeight="1">
      <c r="A60" s="78"/>
      <c r="B60" s="78"/>
      <c r="C60" s="78"/>
      <c r="D60" s="89"/>
      <c r="E60" s="81"/>
      <c r="F60" s="79"/>
      <c r="G60" s="38" t="s">
        <v>14</v>
      </c>
      <c r="H60" s="37">
        <v>0</v>
      </c>
      <c r="I60" s="45">
        <v>0</v>
      </c>
    </row>
    <row r="61" spans="1:9" ht="15.75" customHeight="1">
      <c r="A61" s="78"/>
      <c r="B61" s="78"/>
      <c r="C61" s="78"/>
      <c r="D61" s="89"/>
      <c r="E61" s="81"/>
      <c r="F61" s="79"/>
      <c r="G61" s="38" t="s">
        <v>15</v>
      </c>
      <c r="H61" s="37">
        <v>0</v>
      </c>
      <c r="I61" s="45">
        <v>0</v>
      </c>
    </row>
    <row r="62" spans="1:9" ht="15.75" customHeight="1">
      <c r="A62" s="34"/>
      <c r="B62" s="34" t="s">
        <v>52</v>
      </c>
      <c r="C62" s="34"/>
      <c r="D62" s="89" t="s">
        <v>20</v>
      </c>
      <c r="E62" s="81">
        <v>46022</v>
      </c>
      <c r="F62" s="79" t="s">
        <v>24</v>
      </c>
      <c r="G62" s="82" t="s">
        <v>24</v>
      </c>
      <c r="H62" s="86" t="s">
        <v>24</v>
      </c>
      <c r="I62" s="148" t="s">
        <v>24</v>
      </c>
    </row>
    <row r="63" spans="1:9" ht="38.25">
      <c r="A63" s="34"/>
      <c r="B63" s="34" t="s">
        <v>53</v>
      </c>
      <c r="C63" s="34"/>
      <c r="D63" s="89"/>
      <c r="E63" s="81"/>
      <c r="F63" s="79"/>
      <c r="G63" s="85"/>
      <c r="H63" s="86"/>
      <c r="I63" s="148"/>
    </row>
    <row r="64" spans="1:9" ht="15.75" customHeight="1">
      <c r="A64" s="78"/>
      <c r="B64" s="78" t="s">
        <v>54</v>
      </c>
      <c r="C64" s="78"/>
      <c r="D64" s="89" t="s">
        <v>20</v>
      </c>
      <c r="E64" s="81">
        <v>46022</v>
      </c>
      <c r="F64" s="79" t="s">
        <v>55</v>
      </c>
      <c r="G64" s="38" t="s">
        <v>11</v>
      </c>
      <c r="H64" s="37">
        <v>0</v>
      </c>
      <c r="I64" s="45">
        <v>0</v>
      </c>
    </row>
    <row r="65" spans="1:9" ht="15.75" customHeight="1">
      <c r="A65" s="78"/>
      <c r="B65" s="78"/>
      <c r="C65" s="78"/>
      <c r="D65" s="89"/>
      <c r="E65" s="81"/>
      <c r="F65" s="79"/>
      <c r="G65" s="38" t="s">
        <v>12</v>
      </c>
      <c r="H65" s="37">
        <v>0</v>
      </c>
      <c r="I65" s="45">
        <v>0</v>
      </c>
    </row>
    <row r="66" spans="1:9" ht="15.75" customHeight="1">
      <c r="A66" s="78"/>
      <c r="B66" s="78"/>
      <c r="C66" s="78"/>
      <c r="D66" s="89"/>
      <c r="E66" s="81"/>
      <c r="F66" s="79"/>
      <c r="G66" s="38" t="s">
        <v>13</v>
      </c>
      <c r="H66" s="37">
        <v>0</v>
      </c>
      <c r="I66" s="45">
        <v>0</v>
      </c>
    </row>
    <row r="67" spans="1:9" ht="15.75" customHeight="1">
      <c r="A67" s="78"/>
      <c r="B67" s="78"/>
      <c r="C67" s="78"/>
      <c r="D67" s="89"/>
      <c r="E67" s="81"/>
      <c r="F67" s="79"/>
      <c r="G67" s="38" t="s">
        <v>14</v>
      </c>
      <c r="H67" s="37">
        <v>0</v>
      </c>
      <c r="I67" s="45">
        <v>0</v>
      </c>
    </row>
    <row r="68" spans="1:9" ht="15.75" customHeight="1">
      <c r="A68" s="78"/>
      <c r="B68" s="78"/>
      <c r="C68" s="78"/>
      <c r="D68" s="89"/>
      <c r="E68" s="81"/>
      <c r="F68" s="79"/>
      <c r="G68" s="38" t="s">
        <v>15</v>
      </c>
      <c r="H68" s="37">
        <v>0</v>
      </c>
      <c r="I68" s="45">
        <v>0</v>
      </c>
    </row>
    <row r="69" spans="1:9" ht="15.75" customHeight="1">
      <c r="A69" s="34"/>
      <c r="B69" s="34" t="s">
        <v>56</v>
      </c>
      <c r="C69" s="34"/>
      <c r="D69" s="89" t="s">
        <v>20</v>
      </c>
      <c r="E69" s="81">
        <v>46022</v>
      </c>
      <c r="F69" s="79" t="s">
        <v>24</v>
      </c>
      <c r="G69" s="82" t="s">
        <v>24</v>
      </c>
      <c r="H69" s="86" t="s">
        <v>24</v>
      </c>
      <c r="I69" s="148" t="s">
        <v>24</v>
      </c>
    </row>
    <row r="70" spans="1:9" ht="48" customHeight="1">
      <c r="A70" s="34"/>
      <c r="B70" s="34" t="s">
        <v>57</v>
      </c>
      <c r="C70" s="34"/>
      <c r="D70" s="89"/>
      <c r="E70" s="81"/>
      <c r="F70" s="79"/>
      <c r="G70" s="85"/>
      <c r="H70" s="86"/>
      <c r="I70" s="148"/>
    </row>
    <row r="71" spans="1:9" ht="15.75" customHeight="1">
      <c r="A71" s="78"/>
      <c r="B71" s="78" t="s">
        <v>58</v>
      </c>
      <c r="C71" s="78"/>
      <c r="D71" s="89" t="s">
        <v>59</v>
      </c>
      <c r="E71" s="81">
        <v>46022</v>
      </c>
      <c r="F71" s="79" t="s">
        <v>511</v>
      </c>
      <c r="G71" s="38" t="s">
        <v>11</v>
      </c>
      <c r="H71" s="37">
        <f>H72+H73+H74+H75</f>
        <v>112911.2</v>
      </c>
      <c r="I71" s="45">
        <f>I72+I73+I74+I75</f>
        <v>112911.2</v>
      </c>
    </row>
    <row r="72" spans="1:9" ht="15.75" customHeight="1">
      <c r="A72" s="78"/>
      <c r="B72" s="78"/>
      <c r="C72" s="78"/>
      <c r="D72" s="89"/>
      <c r="E72" s="81"/>
      <c r="F72" s="79"/>
      <c r="G72" s="38" t="s">
        <v>12</v>
      </c>
      <c r="H72" s="37">
        <v>0</v>
      </c>
      <c r="I72" s="45">
        <v>0</v>
      </c>
    </row>
    <row r="73" spans="1:9" ht="15.75" customHeight="1">
      <c r="A73" s="78"/>
      <c r="B73" s="78"/>
      <c r="C73" s="78"/>
      <c r="D73" s="89"/>
      <c r="E73" s="81"/>
      <c r="F73" s="79"/>
      <c r="G73" s="38" t="s">
        <v>13</v>
      </c>
      <c r="H73" s="37">
        <f>H87</f>
        <v>112911.2</v>
      </c>
      <c r="I73" s="45">
        <f>I87</f>
        <v>112911.2</v>
      </c>
    </row>
    <row r="74" spans="1:9" ht="15.75" customHeight="1">
      <c r="A74" s="78"/>
      <c r="B74" s="78"/>
      <c r="C74" s="78"/>
      <c r="D74" s="89"/>
      <c r="E74" s="81"/>
      <c r="F74" s="79"/>
      <c r="G74" s="38" t="s">
        <v>14</v>
      </c>
      <c r="H74" s="37">
        <v>0</v>
      </c>
      <c r="I74" s="45">
        <v>0</v>
      </c>
    </row>
    <row r="75" spans="1:9" ht="16.5" customHeight="1">
      <c r="A75" s="78"/>
      <c r="B75" s="78"/>
      <c r="C75" s="78"/>
      <c r="D75" s="89"/>
      <c r="E75" s="81"/>
      <c r="F75" s="79"/>
      <c r="G75" s="38" t="s">
        <v>15</v>
      </c>
      <c r="H75" s="37">
        <v>0</v>
      </c>
      <c r="I75" s="45">
        <v>0</v>
      </c>
    </row>
    <row r="76" spans="1:9" ht="15.75" customHeight="1">
      <c r="A76" s="78"/>
      <c r="B76" s="78" t="s">
        <v>61</v>
      </c>
      <c r="C76" s="78"/>
      <c r="D76" s="89" t="s">
        <v>62</v>
      </c>
      <c r="E76" s="81">
        <v>46022</v>
      </c>
      <c r="F76" s="79" t="s">
        <v>63</v>
      </c>
      <c r="G76" s="38" t="s">
        <v>11</v>
      </c>
      <c r="H76" s="37">
        <v>0</v>
      </c>
      <c r="I76" s="45">
        <v>0</v>
      </c>
    </row>
    <row r="77" spans="1:9" ht="15.75" customHeight="1">
      <c r="A77" s="78"/>
      <c r="B77" s="78"/>
      <c r="C77" s="78"/>
      <c r="D77" s="89"/>
      <c r="E77" s="81"/>
      <c r="F77" s="79"/>
      <c r="G77" s="38" t="s">
        <v>12</v>
      </c>
      <c r="H77" s="37">
        <v>0</v>
      </c>
      <c r="I77" s="45">
        <v>0</v>
      </c>
    </row>
    <row r="78" spans="1:9" ht="15.75" customHeight="1">
      <c r="A78" s="78"/>
      <c r="B78" s="78"/>
      <c r="C78" s="78"/>
      <c r="D78" s="89"/>
      <c r="E78" s="81"/>
      <c r="F78" s="79"/>
      <c r="G78" s="38" t="s">
        <v>13</v>
      </c>
      <c r="H78" s="37">
        <v>0</v>
      </c>
      <c r="I78" s="45">
        <v>0</v>
      </c>
    </row>
    <row r="79" spans="1:9" ht="15.75" customHeight="1">
      <c r="A79" s="78"/>
      <c r="B79" s="78"/>
      <c r="C79" s="78"/>
      <c r="D79" s="89"/>
      <c r="E79" s="81"/>
      <c r="F79" s="79"/>
      <c r="G79" s="38" t="s">
        <v>14</v>
      </c>
      <c r="H79" s="37">
        <v>0</v>
      </c>
      <c r="I79" s="45">
        <v>0</v>
      </c>
    </row>
    <row r="80" spans="1:9" ht="15.75" customHeight="1">
      <c r="A80" s="78"/>
      <c r="B80" s="78"/>
      <c r="C80" s="78"/>
      <c r="D80" s="89"/>
      <c r="E80" s="81"/>
      <c r="F80" s="79"/>
      <c r="G80" s="38" t="s">
        <v>15</v>
      </c>
      <c r="H80" s="37">
        <v>0</v>
      </c>
      <c r="I80" s="45">
        <v>0</v>
      </c>
    </row>
    <row r="81" spans="1:9" ht="15.75" customHeight="1">
      <c r="A81" s="34"/>
      <c r="B81" s="34" t="s">
        <v>64</v>
      </c>
      <c r="C81" s="34"/>
      <c r="D81" s="89" t="s">
        <v>62</v>
      </c>
      <c r="E81" s="79" t="s">
        <v>66</v>
      </c>
      <c r="F81" s="79" t="s">
        <v>24</v>
      </c>
      <c r="G81" s="82" t="s">
        <v>24</v>
      </c>
      <c r="H81" s="86" t="s">
        <v>24</v>
      </c>
      <c r="I81" s="148" t="s">
        <v>24</v>
      </c>
    </row>
    <row r="82" spans="1:9" ht="38.25">
      <c r="A82" s="34"/>
      <c r="B82" s="34" t="s">
        <v>65</v>
      </c>
      <c r="C82" s="34"/>
      <c r="D82" s="89"/>
      <c r="E82" s="79"/>
      <c r="F82" s="79"/>
      <c r="G82" s="85"/>
      <c r="H82" s="86"/>
      <c r="I82" s="148"/>
    </row>
    <row r="83" spans="1:9" ht="15.75" customHeight="1">
      <c r="A83" s="34"/>
      <c r="B83" s="34" t="s">
        <v>67</v>
      </c>
      <c r="C83" s="34"/>
      <c r="D83" s="89" t="s">
        <v>62</v>
      </c>
      <c r="E83" s="79" t="s">
        <v>69</v>
      </c>
      <c r="F83" s="79" t="s">
        <v>24</v>
      </c>
      <c r="G83" s="82" t="s">
        <v>24</v>
      </c>
      <c r="H83" s="86" t="s">
        <v>24</v>
      </c>
      <c r="I83" s="148" t="s">
        <v>24</v>
      </c>
    </row>
    <row r="84" spans="1:9" ht="51">
      <c r="A84" s="34"/>
      <c r="B84" s="34" t="s">
        <v>68</v>
      </c>
      <c r="C84" s="34"/>
      <c r="D84" s="89"/>
      <c r="E84" s="79"/>
      <c r="F84" s="79"/>
      <c r="G84" s="85"/>
      <c r="H84" s="86"/>
      <c r="I84" s="148"/>
    </row>
    <row r="85" spans="1:9" ht="15.75" customHeight="1">
      <c r="A85" s="78"/>
      <c r="B85" s="78" t="s">
        <v>70</v>
      </c>
      <c r="C85" s="78"/>
      <c r="D85" s="89" t="s">
        <v>20</v>
      </c>
      <c r="E85" s="81">
        <v>46022</v>
      </c>
      <c r="F85" s="79" t="s">
        <v>71</v>
      </c>
      <c r="G85" s="38" t="s">
        <v>11</v>
      </c>
      <c r="H85" s="37">
        <f>H86+H87+H88+H89</f>
        <v>112911.2</v>
      </c>
      <c r="I85" s="45">
        <f>I86+I87+I88+I89</f>
        <v>112911.2</v>
      </c>
    </row>
    <row r="86" spans="1:9" ht="15.75" customHeight="1">
      <c r="A86" s="78"/>
      <c r="B86" s="78"/>
      <c r="C86" s="78"/>
      <c r="D86" s="89"/>
      <c r="E86" s="81"/>
      <c r="F86" s="79"/>
      <c r="G86" s="38" t="s">
        <v>12</v>
      </c>
      <c r="H86" s="37">
        <v>0</v>
      </c>
      <c r="I86" s="45">
        <v>0</v>
      </c>
    </row>
    <row r="87" spans="1:9" ht="15.75" customHeight="1">
      <c r="A87" s="78"/>
      <c r="B87" s="78"/>
      <c r="C87" s="78"/>
      <c r="D87" s="89"/>
      <c r="E87" s="81"/>
      <c r="F87" s="79"/>
      <c r="G87" s="38" t="s">
        <v>13</v>
      </c>
      <c r="H87" s="37">
        <v>112911.2</v>
      </c>
      <c r="I87" s="45">
        <v>112911.2</v>
      </c>
    </row>
    <row r="88" spans="1:9" ht="15.75" customHeight="1">
      <c r="A88" s="78"/>
      <c r="B88" s="78"/>
      <c r="C88" s="78"/>
      <c r="D88" s="89"/>
      <c r="E88" s="81"/>
      <c r="F88" s="79"/>
      <c r="G88" s="38" t="s">
        <v>14</v>
      </c>
      <c r="H88" s="37">
        <v>0</v>
      </c>
      <c r="I88" s="45">
        <v>0</v>
      </c>
    </row>
    <row r="89" spans="1:9" ht="15.75" customHeight="1">
      <c r="A89" s="78"/>
      <c r="B89" s="78"/>
      <c r="C89" s="78"/>
      <c r="D89" s="89"/>
      <c r="E89" s="81"/>
      <c r="F89" s="79"/>
      <c r="G89" s="38" t="s">
        <v>15</v>
      </c>
      <c r="H89" s="37">
        <v>0</v>
      </c>
      <c r="I89" s="45">
        <v>0</v>
      </c>
    </row>
    <row r="90" spans="1:9" ht="15.75" customHeight="1">
      <c r="A90" s="34"/>
      <c r="B90" s="34" t="s">
        <v>72</v>
      </c>
      <c r="C90" s="34"/>
      <c r="D90" s="89" t="s">
        <v>20</v>
      </c>
      <c r="E90" s="81">
        <v>46022</v>
      </c>
      <c r="F90" s="79" t="s">
        <v>24</v>
      </c>
      <c r="G90" s="82" t="s">
        <v>24</v>
      </c>
      <c r="H90" s="86" t="s">
        <v>24</v>
      </c>
      <c r="I90" s="148" t="s">
        <v>24</v>
      </c>
    </row>
    <row r="91" spans="1:9" ht="25.5">
      <c r="A91" s="34"/>
      <c r="B91" s="34" t="s">
        <v>73</v>
      </c>
      <c r="C91" s="34"/>
      <c r="D91" s="89"/>
      <c r="E91" s="81"/>
      <c r="F91" s="79"/>
      <c r="G91" s="85"/>
      <c r="H91" s="86"/>
      <c r="I91" s="148"/>
    </row>
    <row r="92" spans="1:9" ht="15.75" customHeight="1">
      <c r="A92" s="78"/>
      <c r="B92" s="78" t="s">
        <v>74</v>
      </c>
      <c r="C92" s="78"/>
      <c r="D92" s="89" t="s">
        <v>59</v>
      </c>
      <c r="E92" s="81">
        <v>46022</v>
      </c>
      <c r="F92" s="79" t="s">
        <v>75</v>
      </c>
      <c r="G92" s="38" t="s">
        <v>11</v>
      </c>
      <c r="H92" s="37">
        <v>0</v>
      </c>
      <c r="I92" s="45">
        <v>0</v>
      </c>
    </row>
    <row r="93" spans="1:9" ht="15.75" customHeight="1">
      <c r="A93" s="78"/>
      <c r="B93" s="78"/>
      <c r="C93" s="78"/>
      <c r="D93" s="89"/>
      <c r="E93" s="81"/>
      <c r="F93" s="79"/>
      <c r="G93" s="38" t="s">
        <v>12</v>
      </c>
      <c r="H93" s="37">
        <v>0</v>
      </c>
      <c r="I93" s="45">
        <v>0</v>
      </c>
    </row>
    <row r="94" spans="1:9" ht="15.75" customHeight="1">
      <c r="A94" s="78"/>
      <c r="B94" s="78"/>
      <c r="C94" s="78"/>
      <c r="D94" s="89"/>
      <c r="E94" s="81"/>
      <c r="F94" s="79"/>
      <c r="G94" s="38" t="s">
        <v>13</v>
      </c>
      <c r="H94" s="37">
        <v>0</v>
      </c>
      <c r="I94" s="45">
        <v>0</v>
      </c>
    </row>
    <row r="95" spans="1:9" ht="15.75" customHeight="1">
      <c r="A95" s="78"/>
      <c r="B95" s="78"/>
      <c r="C95" s="78"/>
      <c r="D95" s="89"/>
      <c r="E95" s="81"/>
      <c r="F95" s="79"/>
      <c r="G95" s="38" t="s">
        <v>14</v>
      </c>
      <c r="H95" s="37">
        <v>0</v>
      </c>
      <c r="I95" s="45">
        <v>0</v>
      </c>
    </row>
    <row r="96" spans="1:9" ht="15.75" customHeight="1">
      <c r="A96" s="78"/>
      <c r="B96" s="78"/>
      <c r="C96" s="78"/>
      <c r="D96" s="89"/>
      <c r="E96" s="81"/>
      <c r="F96" s="79"/>
      <c r="G96" s="38" t="s">
        <v>15</v>
      </c>
      <c r="H96" s="37">
        <v>0</v>
      </c>
      <c r="I96" s="45">
        <v>0</v>
      </c>
    </row>
    <row r="97" spans="1:11" ht="15.75" customHeight="1">
      <c r="A97" s="78"/>
      <c r="B97" s="78" t="s">
        <v>76</v>
      </c>
      <c r="C97" s="78"/>
      <c r="D97" s="89" t="s">
        <v>475</v>
      </c>
      <c r="E97" s="81">
        <v>46022</v>
      </c>
      <c r="F97" s="79" t="s">
        <v>78</v>
      </c>
      <c r="G97" s="38" t="s">
        <v>11</v>
      </c>
      <c r="H97" s="37">
        <v>0</v>
      </c>
      <c r="I97" s="45">
        <v>0</v>
      </c>
    </row>
    <row r="98" spans="1:11" ht="15.75" customHeight="1">
      <c r="A98" s="78"/>
      <c r="B98" s="78"/>
      <c r="C98" s="78"/>
      <c r="D98" s="89"/>
      <c r="E98" s="81"/>
      <c r="F98" s="79"/>
      <c r="G98" s="38" t="s">
        <v>12</v>
      </c>
      <c r="H98" s="37">
        <v>0</v>
      </c>
      <c r="I98" s="45">
        <v>0</v>
      </c>
    </row>
    <row r="99" spans="1:11" ht="15.75" customHeight="1">
      <c r="A99" s="78"/>
      <c r="B99" s="78"/>
      <c r="C99" s="78"/>
      <c r="D99" s="89"/>
      <c r="E99" s="81"/>
      <c r="F99" s="79"/>
      <c r="G99" s="38" t="s">
        <v>13</v>
      </c>
      <c r="H99" s="37">
        <v>0</v>
      </c>
      <c r="I99" s="45">
        <v>0</v>
      </c>
    </row>
    <row r="100" spans="1:11" ht="15.75" customHeight="1">
      <c r="A100" s="78"/>
      <c r="B100" s="78"/>
      <c r="C100" s="78"/>
      <c r="D100" s="89"/>
      <c r="E100" s="81"/>
      <c r="F100" s="79"/>
      <c r="G100" s="38" t="s">
        <v>14</v>
      </c>
      <c r="H100" s="37">
        <v>0</v>
      </c>
      <c r="I100" s="45">
        <v>0</v>
      </c>
    </row>
    <row r="101" spans="1:11" ht="15.75" customHeight="1">
      <c r="A101" s="78"/>
      <c r="B101" s="78"/>
      <c r="C101" s="78"/>
      <c r="D101" s="89"/>
      <c r="E101" s="81"/>
      <c r="F101" s="79"/>
      <c r="G101" s="38" t="s">
        <v>15</v>
      </c>
      <c r="H101" s="37">
        <v>0</v>
      </c>
      <c r="I101" s="45">
        <v>0</v>
      </c>
    </row>
    <row r="102" spans="1:11" ht="15.75" customHeight="1">
      <c r="A102" s="34"/>
      <c r="B102" s="34" t="s">
        <v>79</v>
      </c>
      <c r="C102" s="34"/>
      <c r="D102" s="89" t="s">
        <v>475</v>
      </c>
      <c r="E102" s="81">
        <v>46022</v>
      </c>
      <c r="F102" s="79" t="s">
        <v>24</v>
      </c>
      <c r="G102" s="82" t="s">
        <v>24</v>
      </c>
      <c r="H102" s="86" t="s">
        <v>24</v>
      </c>
      <c r="I102" s="148" t="s">
        <v>24</v>
      </c>
    </row>
    <row r="103" spans="1:11" ht="38.25">
      <c r="A103" s="34"/>
      <c r="B103" s="34" t="s">
        <v>80</v>
      </c>
      <c r="C103" s="34"/>
      <c r="D103" s="89"/>
      <c r="E103" s="81"/>
      <c r="F103" s="79"/>
      <c r="G103" s="85"/>
      <c r="H103" s="86"/>
      <c r="I103" s="148"/>
    </row>
    <row r="104" spans="1:11" ht="15.75" customHeight="1">
      <c r="A104" s="78"/>
      <c r="B104" s="78" t="s">
        <v>81</v>
      </c>
      <c r="C104" s="78"/>
      <c r="D104" s="89" t="s">
        <v>59</v>
      </c>
      <c r="E104" s="81">
        <v>46022</v>
      </c>
      <c r="F104" s="82" t="s">
        <v>82</v>
      </c>
      <c r="G104" s="38" t="s">
        <v>11</v>
      </c>
      <c r="H104" s="12">
        <f>H105+H106+H107+H108-0.1</f>
        <v>51923.7</v>
      </c>
      <c r="I104" s="41">
        <f>I105+I106+I107+I108-0.1</f>
        <v>51923.7</v>
      </c>
    </row>
    <row r="105" spans="1:11" ht="15.75" customHeight="1">
      <c r="A105" s="78"/>
      <c r="B105" s="78"/>
      <c r="C105" s="78"/>
      <c r="D105" s="89"/>
      <c r="E105" s="81"/>
      <c r="F105" s="83"/>
      <c r="G105" s="38" t="s">
        <v>12</v>
      </c>
      <c r="H105" s="17">
        <f t="shared" ref="H105:I108" si="2">H110+H117+H128</f>
        <v>0</v>
      </c>
      <c r="I105" s="47">
        <f t="shared" si="2"/>
        <v>0</v>
      </c>
    </row>
    <row r="106" spans="1:11" ht="15.75" customHeight="1">
      <c r="A106" s="78"/>
      <c r="B106" s="78"/>
      <c r="C106" s="78"/>
      <c r="D106" s="89"/>
      <c r="E106" s="81"/>
      <c r="F106" s="83"/>
      <c r="G106" s="38" t="s">
        <v>13</v>
      </c>
      <c r="H106" s="17">
        <f>H111+H118+H129+0.1</f>
        <v>16836.099999999999</v>
      </c>
      <c r="I106" s="47">
        <f>I111+I118+I129+0.1</f>
        <v>16836.099999999999</v>
      </c>
      <c r="J106" s="51">
        <v>16836.099999999999</v>
      </c>
      <c r="K106" s="24">
        <f>H106-J106</f>
        <v>0</v>
      </c>
    </row>
    <row r="107" spans="1:11" ht="15.75" customHeight="1">
      <c r="A107" s="78"/>
      <c r="B107" s="78"/>
      <c r="C107" s="78"/>
      <c r="D107" s="89"/>
      <c r="E107" s="81"/>
      <c r="F107" s="83"/>
      <c r="G107" s="38" t="s">
        <v>14</v>
      </c>
      <c r="H107" s="17">
        <f t="shared" si="2"/>
        <v>35087.699999999997</v>
      </c>
      <c r="I107" s="47">
        <f t="shared" si="2"/>
        <v>35087.699999999997</v>
      </c>
    </row>
    <row r="108" spans="1:11" ht="15.75" customHeight="1">
      <c r="A108" s="78"/>
      <c r="B108" s="78"/>
      <c r="C108" s="78"/>
      <c r="D108" s="89"/>
      <c r="E108" s="81"/>
      <c r="F108" s="84"/>
      <c r="G108" s="38" t="s">
        <v>15</v>
      </c>
      <c r="H108" s="17">
        <f t="shared" si="2"/>
        <v>0</v>
      </c>
      <c r="I108" s="47">
        <f t="shared" si="2"/>
        <v>0</v>
      </c>
    </row>
    <row r="109" spans="1:11" ht="15.75" customHeight="1">
      <c r="A109" s="78"/>
      <c r="B109" s="78" t="s">
        <v>84</v>
      </c>
      <c r="C109" s="78"/>
      <c r="D109" s="89" t="s">
        <v>475</v>
      </c>
      <c r="E109" s="81">
        <v>46022</v>
      </c>
      <c r="F109" s="79" t="s">
        <v>85</v>
      </c>
      <c r="G109" s="38" t="s">
        <v>11</v>
      </c>
      <c r="H109" s="37">
        <f>H110+H111+H112+H113</f>
        <v>42776</v>
      </c>
      <c r="I109" s="45">
        <f>I110+I111+I112+I113</f>
        <v>42776</v>
      </c>
    </row>
    <row r="110" spans="1:11" ht="15.75" customHeight="1">
      <c r="A110" s="78"/>
      <c r="B110" s="78"/>
      <c r="C110" s="78"/>
      <c r="D110" s="89"/>
      <c r="E110" s="81"/>
      <c r="F110" s="79"/>
      <c r="G110" s="38" t="s">
        <v>12</v>
      </c>
      <c r="H110" s="37">
        <v>0</v>
      </c>
      <c r="I110" s="45">
        <v>0</v>
      </c>
    </row>
    <row r="111" spans="1:11" ht="15.75" customHeight="1">
      <c r="A111" s="78"/>
      <c r="B111" s="78"/>
      <c r="C111" s="78"/>
      <c r="D111" s="89"/>
      <c r="E111" s="81"/>
      <c r="F111" s="79"/>
      <c r="G111" s="38" t="s">
        <v>13</v>
      </c>
      <c r="H111" s="37">
        <f>15481-0.1</f>
        <v>15480.9</v>
      </c>
      <c r="I111" s="45">
        <f>15481-0.1</f>
        <v>15480.9</v>
      </c>
    </row>
    <row r="112" spans="1:11" ht="15.75" customHeight="1">
      <c r="A112" s="78"/>
      <c r="B112" s="78"/>
      <c r="C112" s="78"/>
      <c r="D112" s="89"/>
      <c r="E112" s="81"/>
      <c r="F112" s="79"/>
      <c r="G112" s="38" t="s">
        <v>14</v>
      </c>
      <c r="H112" s="37">
        <v>27295.1</v>
      </c>
      <c r="I112" s="45">
        <v>27295.1</v>
      </c>
    </row>
    <row r="113" spans="1:9" ht="15.75" customHeight="1">
      <c r="A113" s="78"/>
      <c r="B113" s="78"/>
      <c r="C113" s="78"/>
      <c r="D113" s="89"/>
      <c r="E113" s="81"/>
      <c r="F113" s="79"/>
      <c r="G113" s="38" t="s">
        <v>15</v>
      </c>
      <c r="H113" s="37">
        <v>0</v>
      </c>
      <c r="I113" s="45">
        <v>0</v>
      </c>
    </row>
    <row r="114" spans="1:9" ht="15.75" customHeight="1">
      <c r="A114" s="34"/>
      <c r="B114" s="34" t="s">
        <v>86</v>
      </c>
      <c r="C114" s="34"/>
      <c r="D114" s="89" t="s">
        <v>475</v>
      </c>
      <c r="E114" s="81">
        <v>46022</v>
      </c>
      <c r="F114" s="79" t="s">
        <v>24</v>
      </c>
      <c r="G114" s="82" t="s">
        <v>24</v>
      </c>
      <c r="H114" s="86" t="s">
        <v>24</v>
      </c>
      <c r="I114" s="148" t="s">
        <v>24</v>
      </c>
    </row>
    <row r="115" spans="1:9" ht="38.25">
      <c r="A115" s="34"/>
      <c r="B115" s="34" t="s">
        <v>87</v>
      </c>
      <c r="C115" s="34"/>
      <c r="D115" s="89"/>
      <c r="E115" s="81"/>
      <c r="F115" s="79"/>
      <c r="G115" s="85"/>
      <c r="H115" s="86"/>
      <c r="I115" s="148"/>
    </row>
    <row r="116" spans="1:9" ht="15.75" customHeight="1">
      <c r="A116" s="78"/>
      <c r="B116" s="78" t="s">
        <v>88</v>
      </c>
      <c r="C116" s="78"/>
      <c r="D116" s="89" t="s">
        <v>59</v>
      </c>
      <c r="E116" s="81">
        <v>46022</v>
      </c>
      <c r="F116" s="79" t="s">
        <v>89</v>
      </c>
      <c r="G116" s="38" t="s">
        <v>11</v>
      </c>
      <c r="H116" s="37">
        <f>H117+H118+H119+H120</f>
        <v>1505.6999999999998</v>
      </c>
      <c r="I116" s="45">
        <f>I117+I118+I119+I120</f>
        <v>1505.6999999999998</v>
      </c>
    </row>
    <row r="117" spans="1:9" ht="15.75" customHeight="1">
      <c r="A117" s="78"/>
      <c r="B117" s="78"/>
      <c r="C117" s="78"/>
      <c r="D117" s="89"/>
      <c r="E117" s="81"/>
      <c r="F117" s="79"/>
      <c r="G117" s="38" t="s">
        <v>12</v>
      </c>
      <c r="H117" s="37">
        <v>0</v>
      </c>
      <c r="I117" s="45">
        <v>0</v>
      </c>
    </row>
    <row r="118" spans="1:9" ht="15.75" customHeight="1">
      <c r="A118" s="78"/>
      <c r="B118" s="78"/>
      <c r="C118" s="78"/>
      <c r="D118" s="89"/>
      <c r="E118" s="81"/>
      <c r="F118" s="79"/>
      <c r="G118" s="38" t="s">
        <v>13</v>
      </c>
      <c r="H118" s="37">
        <v>1355.1</v>
      </c>
      <c r="I118" s="45">
        <v>1355.1</v>
      </c>
    </row>
    <row r="119" spans="1:9" ht="15.75" customHeight="1">
      <c r="A119" s="78"/>
      <c r="B119" s="78"/>
      <c r="C119" s="78"/>
      <c r="D119" s="89"/>
      <c r="E119" s="81"/>
      <c r="F119" s="79"/>
      <c r="G119" s="38" t="s">
        <v>14</v>
      </c>
      <c r="H119" s="37">
        <v>150.6</v>
      </c>
      <c r="I119" s="45">
        <v>150.6</v>
      </c>
    </row>
    <row r="120" spans="1:9" ht="15.75" customHeight="1">
      <c r="A120" s="78"/>
      <c r="B120" s="78"/>
      <c r="C120" s="78"/>
      <c r="D120" s="89"/>
      <c r="E120" s="81"/>
      <c r="F120" s="79"/>
      <c r="G120" s="38" t="s">
        <v>15</v>
      </c>
      <c r="H120" s="37"/>
      <c r="I120" s="45"/>
    </row>
    <row r="121" spans="1:9" ht="15.75" customHeight="1">
      <c r="A121" s="34"/>
      <c r="B121" s="34" t="s">
        <v>90</v>
      </c>
      <c r="C121" s="34"/>
      <c r="D121" s="89" t="s">
        <v>475</v>
      </c>
      <c r="E121" s="81">
        <v>46022</v>
      </c>
      <c r="F121" s="79" t="s">
        <v>24</v>
      </c>
      <c r="G121" s="82" t="s">
        <v>24</v>
      </c>
      <c r="H121" s="86" t="s">
        <v>24</v>
      </c>
      <c r="I121" s="148" t="s">
        <v>24</v>
      </c>
    </row>
    <row r="122" spans="1:9" ht="25.5">
      <c r="A122" s="34"/>
      <c r="B122" s="34" t="s">
        <v>91</v>
      </c>
      <c r="C122" s="34"/>
      <c r="D122" s="89"/>
      <c r="E122" s="81"/>
      <c r="F122" s="79"/>
      <c r="G122" s="85"/>
      <c r="H122" s="86"/>
      <c r="I122" s="148"/>
    </row>
    <row r="123" spans="1:9" ht="15.75" customHeight="1">
      <c r="A123" s="34"/>
      <c r="B123" s="34" t="s">
        <v>92</v>
      </c>
      <c r="C123" s="34"/>
      <c r="D123" s="89" t="s">
        <v>475</v>
      </c>
      <c r="E123" s="81">
        <v>46022</v>
      </c>
      <c r="F123" s="79" t="s">
        <v>24</v>
      </c>
      <c r="G123" s="82" t="s">
        <v>24</v>
      </c>
      <c r="H123" s="86" t="s">
        <v>24</v>
      </c>
      <c r="I123" s="148" t="s">
        <v>24</v>
      </c>
    </row>
    <row r="124" spans="1:9" ht="25.5">
      <c r="A124" s="34"/>
      <c r="B124" s="34" t="s">
        <v>93</v>
      </c>
      <c r="C124" s="34"/>
      <c r="D124" s="89"/>
      <c r="E124" s="81"/>
      <c r="F124" s="79"/>
      <c r="G124" s="85"/>
      <c r="H124" s="86"/>
      <c r="I124" s="148"/>
    </row>
    <row r="125" spans="1:9" ht="15.75" customHeight="1">
      <c r="A125" s="34"/>
      <c r="B125" s="34" t="s">
        <v>94</v>
      </c>
      <c r="C125" s="34"/>
      <c r="D125" s="89" t="s">
        <v>475</v>
      </c>
      <c r="E125" s="79" t="s">
        <v>96</v>
      </c>
      <c r="F125" s="79" t="s">
        <v>24</v>
      </c>
      <c r="G125" s="82" t="s">
        <v>24</v>
      </c>
      <c r="H125" s="86" t="s">
        <v>24</v>
      </c>
      <c r="I125" s="148" t="s">
        <v>24</v>
      </c>
    </row>
    <row r="126" spans="1:9" ht="25.5">
      <c r="A126" s="34"/>
      <c r="B126" s="34" t="s">
        <v>95</v>
      </c>
      <c r="C126" s="34"/>
      <c r="D126" s="89"/>
      <c r="E126" s="79"/>
      <c r="F126" s="79"/>
      <c r="G126" s="85"/>
      <c r="H126" s="86"/>
      <c r="I126" s="148"/>
    </row>
    <row r="127" spans="1:9" ht="15.75" customHeight="1">
      <c r="A127" s="78"/>
      <c r="B127" s="78" t="s">
        <v>97</v>
      </c>
      <c r="C127" s="78"/>
      <c r="D127" s="89" t="s">
        <v>59</v>
      </c>
      <c r="E127" s="81">
        <v>46022</v>
      </c>
      <c r="F127" s="79" t="s">
        <v>98</v>
      </c>
      <c r="G127" s="38" t="s">
        <v>11</v>
      </c>
      <c r="H127" s="37">
        <f>H128+H129+H130+H131</f>
        <v>7642</v>
      </c>
      <c r="I127" s="45">
        <f>I128+I129+I130+I131</f>
        <v>7642</v>
      </c>
    </row>
    <row r="128" spans="1:9" ht="15.75" customHeight="1">
      <c r="A128" s="78"/>
      <c r="B128" s="78"/>
      <c r="C128" s="78"/>
      <c r="D128" s="89"/>
      <c r="E128" s="81"/>
      <c r="F128" s="79"/>
      <c r="G128" s="38" t="s">
        <v>12</v>
      </c>
      <c r="H128" s="37">
        <v>0</v>
      </c>
      <c r="I128" s="45">
        <v>0</v>
      </c>
    </row>
    <row r="129" spans="1:9" ht="15.75" customHeight="1">
      <c r="A129" s="78"/>
      <c r="B129" s="78"/>
      <c r="C129" s="78"/>
      <c r="D129" s="89"/>
      <c r="E129" s="81"/>
      <c r="F129" s="79"/>
      <c r="G129" s="38" t="s">
        <v>13</v>
      </c>
      <c r="H129" s="37">
        <v>0</v>
      </c>
      <c r="I129" s="45">
        <v>0</v>
      </c>
    </row>
    <row r="130" spans="1:9" ht="15.75" customHeight="1">
      <c r="A130" s="78"/>
      <c r="B130" s="78"/>
      <c r="C130" s="78"/>
      <c r="D130" s="89"/>
      <c r="E130" s="81"/>
      <c r="F130" s="79"/>
      <c r="G130" s="38" t="s">
        <v>14</v>
      </c>
      <c r="H130" s="37">
        <v>7642</v>
      </c>
      <c r="I130" s="45">
        <v>7642</v>
      </c>
    </row>
    <row r="131" spans="1:9" ht="15.75" customHeight="1">
      <c r="A131" s="78"/>
      <c r="B131" s="78"/>
      <c r="C131" s="78"/>
      <c r="D131" s="89"/>
      <c r="E131" s="81"/>
      <c r="F131" s="79"/>
      <c r="G131" s="38" t="s">
        <v>15</v>
      </c>
      <c r="H131" s="37">
        <v>0</v>
      </c>
      <c r="I131" s="45">
        <v>0</v>
      </c>
    </row>
    <row r="132" spans="1:9" ht="15.75" customHeight="1">
      <c r="A132" s="34"/>
      <c r="B132" s="34" t="s">
        <v>99</v>
      </c>
      <c r="C132" s="34"/>
      <c r="D132" s="89" t="s">
        <v>475</v>
      </c>
      <c r="E132" s="79" t="s">
        <v>101</v>
      </c>
      <c r="F132" s="79" t="s">
        <v>24</v>
      </c>
      <c r="G132" s="82" t="s">
        <v>24</v>
      </c>
      <c r="H132" s="86" t="s">
        <v>24</v>
      </c>
      <c r="I132" s="148" t="s">
        <v>24</v>
      </c>
    </row>
    <row r="133" spans="1:9" ht="38.25">
      <c r="A133" s="34"/>
      <c r="B133" s="34" t="s">
        <v>100</v>
      </c>
      <c r="C133" s="34"/>
      <c r="D133" s="89"/>
      <c r="E133" s="79"/>
      <c r="F133" s="79"/>
      <c r="G133" s="85"/>
      <c r="H133" s="86"/>
      <c r="I133" s="148"/>
    </row>
    <row r="134" spans="1:9" ht="33" customHeight="1">
      <c r="A134" s="78"/>
      <c r="B134" s="78" t="s">
        <v>102</v>
      </c>
      <c r="C134" s="78"/>
      <c r="D134" s="89" t="s">
        <v>59</v>
      </c>
      <c r="E134" s="81">
        <v>46022</v>
      </c>
      <c r="F134" s="79" t="s">
        <v>103</v>
      </c>
      <c r="G134" s="38" t="s">
        <v>11</v>
      </c>
      <c r="H134" s="13">
        <f>H135+H136+H137+H138</f>
        <v>2656.2</v>
      </c>
      <c r="I134" s="42">
        <f>I135+I136+I137+I138</f>
        <v>2656.2</v>
      </c>
    </row>
    <row r="135" spans="1:9" ht="33" customHeight="1">
      <c r="A135" s="78"/>
      <c r="B135" s="78"/>
      <c r="C135" s="78"/>
      <c r="D135" s="89"/>
      <c r="E135" s="81"/>
      <c r="F135" s="79"/>
      <c r="G135" s="38" t="s">
        <v>12</v>
      </c>
      <c r="H135" s="37">
        <v>0</v>
      </c>
      <c r="I135" s="45">
        <v>0</v>
      </c>
    </row>
    <row r="136" spans="1:9" ht="33" customHeight="1">
      <c r="A136" s="78"/>
      <c r="B136" s="78"/>
      <c r="C136" s="78"/>
      <c r="D136" s="89"/>
      <c r="E136" s="81"/>
      <c r="F136" s="79"/>
      <c r="G136" s="38" t="s">
        <v>13</v>
      </c>
      <c r="H136" s="37">
        <f>H141</f>
        <v>2656.2</v>
      </c>
      <c r="I136" s="45">
        <f>I141</f>
        <v>2656.2</v>
      </c>
    </row>
    <row r="137" spans="1:9" ht="33" customHeight="1">
      <c r="A137" s="78"/>
      <c r="B137" s="78"/>
      <c r="C137" s="78"/>
      <c r="D137" s="89"/>
      <c r="E137" s="81"/>
      <c r="F137" s="79"/>
      <c r="G137" s="38" t="s">
        <v>14</v>
      </c>
      <c r="H137" s="37">
        <v>0</v>
      </c>
      <c r="I137" s="45">
        <v>0</v>
      </c>
    </row>
    <row r="138" spans="1:9" ht="33" customHeight="1">
      <c r="A138" s="78"/>
      <c r="B138" s="78"/>
      <c r="C138" s="78"/>
      <c r="D138" s="89"/>
      <c r="E138" s="81"/>
      <c r="F138" s="79"/>
      <c r="G138" s="38" t="s">
        <v>15</v>
      </c>
      <c r="H138" s="37">
        <v>0</v>
      </c>
      <c r="I138" s="45">
        <v>0</v>
      </c>
    </row>
    <row r="139" spans="1:9" ht="21.75" customHeight="1">
      <c r="A139" s="78"/>
      <c r="B139" s="78" t="s">
        <v>104</v>
      </c>
      <c r="C139" s="78"/>
      <c r="D139" s="89" t="s">
        <v>20</v>
      </c>
      <c r="E139" s="81">
        <v>46022</v>
      </c>
      <c r="F139" s="79" t="s">
        <v>105</v>
      </c>
      <c r="G139" s="38" t="s">
        <v>11</v>
      </c>
      <c r="H139" s="37">
        <f>H140+H141+H142+H143</f>
        <v>2656.2</v>
      </c>
      <c r="I139" s="45">
        <f>I140+I141+I142+I143</f>
        <v>2656.2</v>
      </c>
    </row>
    <row r="140" spans="1:9" ht="24" customHeight="1">
      <c r="A140" s="78"/>
      <c r="B140" s="78"/>
      <c r="C140" s="78"/>
      <c r="D140" s="89"/>
      <c r="E140" s="81"/>
      <c r="F140" s="79"/>
      <c r="G140" s="38" t="s">
        <v>12</v>
      </c>
      <c r="H140" s="37">
        <v>0</v>
      </c>
      <c r="I140" s="45">
        <v>0</v>
      </c>
    </row>
    <row r="141" spans="1:9" ht="18" customHeight="1">
      <c r="A141" s="78"/>
      <c r="B141" s="78"/>
      <c r="C141" s="78"/>
      <c r="D141" s="89"/>
      <c r="E141" s="81"/>
      <c r="F141" s="79"/>
      <c r="G141" s="38" t="s">
        <v>13</v>
      </c>
      <c r="H141" s="37">
        <v>2656.2</v>
      </c>
      <c r="I141" s="45">
        <v>2656.2</v>
      </c>
    </row>
    <row r="142" spans="1:9" ht="15.75" customHeight="1">
      <c r="A142" s="78"/>
      <c r="B142" s="78"/>
      <c r="C142" s="78"/>
      <c r="D142" s="89"/>
      <c r="E142" s="81"/>
      <c r="F142" s="79"/>
      <c r="G142" s="38" t="s">
        <v>14</v>
      </c>
      <c r="H142" s="37">
        <v>0</v>
      </c>
      <c r="I142" s="45">
        <v>0</v>
      </c>
    </row>
    <row r="143" spans="1:9" ht="15.75" customHeight="1">
      <c r="A143" s="78"/>
      <c r="B143" s="78"/>
      <c r="C143" s="78"/>
      <c r="D143" s="89"/>
      <c r="E143" s="81"/>
      <c r="F143" s="79"/>
      <c r="G143" s="38" t="s">
        <v>15</v>
      </c>
      <c r="H143" s="37">
        <v>0</v>
      </c>
      <c r="I143" s="45">
        <v>0</v>
      </c>
    </row>
    <row r="144" spans="1:9" ht="15.75" customHeight="1">
      <c r="A144" s="34"/>
      <c r="B144" s="34" t="s">
        <v>106</v>
      </c>
      <c r="C144" s="34"/>
      <c r="D144" s="89" t="s">
        <v>20</v>
      </c>
      <c r="E144" s="81">
        <v>46022</v>
      </c>
      <c r="F144" s="79" t="s">
        <v>24</v>
      </c>
      <c r="G144" s="82" t="s">
        <v>24</v>
      </c>
      <c r="H144" s="86" t="s">
        <v>24</v>
      </c>
      <c r="I144" s="148" t="s">
        <v>24</v>
      </c>
    </row>
    <row r="145" spans="1:9" ht="53.25" customHeight="1">
      <c r="A145" s="34"/>
      <c r="B145" s="34" t="s">
        <v>107</v>
      </c>
      <c r="C145" s="34"/>
      <c r="D145" s="89"/>
      <c r="E145" s="81"/>
      <c r="F145" s="79"/>
      <c r="G145" s="85"/>
      <c r="H145" s="86"/>
      <c r="I145" s="148"/>
    </row>
    <row r="146" spans="1:9" ht="25.5" customHeight="1">
      <c r="A146" s="78"/>
      <c r="B146" s="78" t="s">
        <v>108</v>
      </c>
      <c r="C146" s="78"/>
      <c r="D146" s="89" t="s">
        <v>36</v>
      </c>
      <c r="E146" s="81">
        <v>46022</v>
      </c>
      <c r="F146" s="79" t="s">
        <v>512</v>
      </c>
      <c r="G146" s="38" t="s">
        <v>11</v>
      </c>
      <c r="H146" s="37">
        <v>0</v>
      </c>
      <c r="I146" s="45">
        <v>0</v>
      </c>
    </row>
    <row r="147" spans="1:9" ht="25.5" customHeight="1">
      <c r="A147" s="78"/>
      <c r="B147" s="78"/>
      <c r="C147" s="78"/>
      <c r="D147" s="89"/>
      <c r="E147" s="81"/>
      <c r="F147" s="79"/>
      <c r="G147" s="38" t="s">
        <v>12</v>
      </c>
      <c r="H147" s="37">
        <v>0</v>
      </c>
      <c r="I147" s="45">
        <v>0</v>
      </c>
    </row>
    <row r="148" spans="1:9" ht="25.5" customHeight="1">
      <c r="A148" s="78"/>
      <c r="B148" s="78"/>
      <c r="C148" s="78"/>
      <c r="D148" s="89"/>
      <c r="E148" s="81"/>
      <c r="F148" s="79"/>
      <c r="G148" s="38" t="s">
        <v>13</v>
      </c>
      <c r="H148" s="37">
        <v>0</v>
      </c>
      <c r="I148" s="45">
        <v>0</v>
      </c>
    </row>
    <row r="149" spans="1:9" ht="25.5" customHeight="1">
      <c r="A149" s="78"/>
      <c r="B149" s="78"/>
      <c r="C149" s="78"/>
      <c r="D149" s="89"/>
      <c r="E149" s="81"/>
      <c r="F149" s="79"/>
      <c r="G149" s="38" t="s">
        <v>14</v>
      </c>
      <c r="H149" s="37">
        <v>0</v>
      </c>
      <c r="I149" s="45">
        <v>0</v>
      </c>
    </row>
    <row r="150" spans="1:9" ht="25.5" customHeight="1">
      <c r="A150" s="78"/>
      <c r="B150" s="78"/>
      <c r="C150" s="78"/>
      <c r="D150" s="89"/>
      <c r="E150" s="81"/>
      <c r="F150" s="79"/>
      <c r="G150" s="38" t="s">
        <v>15</v>
      </c>
      <c r="H150" s="37">
        <v>0</v>
      </c>
      <c r="I150" s="45">
        <v>0</v>
      </c>
    </row>
    <row r="151" spans="1:9" ht="15.75" customHeight="1">
      <c r="A151" s="78"/>
      <c r="B151" s="78" t="s">
        <v>110</v>
      </c>
      <c r="C151" s="78"/>
      <c r="D151" s="89" t="s">
        <v>39</v>
      </c>
      <c r="E151" s="81">
        <v>46022</v>
      </c>
      <c r="F151" s="79" t="s">
        <v>111</v>
      </c>
      <c r="G151" s="38" t="s">
        <v>11</v>
      </c>
      <c r="H151" s="37">
        <v>0</v>
      </c>
      <c r="I151" s="45">
        <v>0</v>
      </c>
    </row>
    <row r="152" spans="1:9" ht="15.75" customHeight="1">
      <c r="A152" s="78"/>
      <c r="B152" s="78"/>
      <c r="C152" s="78"/>
      <c r="D152" s="89"/>
      <c r="E152" s="81"/>
      <c r="F152" s="79"/>
      <c r="G152" s="38" t="s">
        <v>12</v>
      </c>
      <c r="H152" s="37">
        <v>0</v>
      </c>
      <c r="I152" s="45">
        <v>0</v>
      </c>
    </row>
    <row r="153" spans="1:9" ht="15.75" customHeight="1">
      <c r="A153" s="78"/>
      <c r="B153" s="78"/>
      <c r="C153" s="78"/>
      <c r="D153" s="89"/>
      <c r="E153" s="81"/>
      <c r="F153" s="79"/>
      <c r="G153" s="38" t="s">
        <v>13</v>
      </c>
      <c r="H153" s="37">
        <v>0</v>
      </c>
      <c r="I153" s="45">
        <v>0</v>
      </c>
    </row>
    <row r="154" spans="1:9" ht="15.75" customHeight="1">
      <c r="A154" s="78"/>
      <c r="B154" s="78"/>
      <c r="C154" s="78"/>
      <c r="D154" s="89"/>
      <c r="E154" s="81"/>
      <c r="F154" s="79"/>
      <c r="G154" s="38" t="s">
        <v>14</v>
      </c>
      <c r="H154" s="37">
        <v>0</v>
      </c>
      <c r="I154" s="45">
        <v>0</v>
      </c>
    </row>
    <row r="155" spans="1:9" ht="15.75" customHeight="1">
      <c r="A155" s="78"/>
      <c r="B155" s="78"/>
      <c r="C155" s="78"/>
      <c r="D155" s="89"/>
      <c r="E155" s="81"/>
      <c r="F155" s="79"/>
      <c r="G155" s="38" t="s">
        <v>15</v>
      </c>
      <c r="H155" s="37">
        <v>0</v>
      </c>
      <c r="I155" s="45">
        <v>0</v>
      </c>
    </row>
    <row r="156" spans="1:9" ht="15.75" customHeight="1">
      <c r="A156" s="34"/>
      <c r="B156" s="34" t="s">
        <v>112</v>
      </c>
      <c r="C156" s="34"/>
      <c r="D156" s="89" t="s">
        <v>39</v>
      </c>
      <c r="E156" s="79" t="s">
        <v>114</v>
      </c>
      <c r="F156" s="79" t="s">
        <v>24</v>
      </c>
      <c r="G156" s="82" t="s">
        <v>24</v>
      </c>
      <c r="H156" s="86" t="s">
        <v>24</v>
      </c>
      <c r="I156" s="148" t="s">
        <v>24</v>
      </c>
    </row>
    <row r="157" spans="1:9" ht="50.25" customHeight="1">
      <c r="A157" s="34"/>
      <c r="B157" s="34" t="s">
        <v>113</v>
      </c>
      <c r="C157" s="34"/>
      <c r="D157" s="89"/>
      <c r="E157" s="79"/>
      <c r="F157" s="79"/>
      <c r="G157" s="85"/>
      <c r="H157" s="86"/>
      <c r="I157" s="148"/>
    </row>
    <row r="158" spans="1:9" ht="15.75" customHeight="1">
      <c r="A158" s="78"/>
      <c r="B158" s="78" t="s">
        <v>126</v>
      </c>
      <c r="C158" s="78"/>
      <c r="D158" s="89" t="s">
        <v>59</v>
      </c>
      <c r="E158" s="81">
        <v>46022</v>
      </c>
      <c r="F158" s="79" t="s">
        <v>345</v>
      </c>
      <c r="G158" s="38" t="s">
        <v>11</v>
      </c>
      <c r="H158" s="13">
        <f>H159+H160+H161+H162</f>
        <v>1777.8</v>
      </c>
      <c r="I158" s="42">
        <f>I159+I160+I161+I162</f>
        <v>1777.8</v>
      </c>
    </row>
    <row r="159" spans="1:9" ht="15.75" customHeight="1">
      <c r="A159" s="78"/>
      <c r="B159" s="78"/>
      <c r="C159" s="78"/>
      <c r="D159" s="89"/>
      <c r="E159" s="81"/>
      <c r="F159" s="79"/>
      <c r="G159" s="38" t="s">
        <v>12</v>
      </c>
      <c r="H159" s="37">
        <v>0</v>
      </c>
      <c r="I159" s="45">
        <v>0</v>
      </c>
    </row>
    <row r="160" spans="1:9" ht="15.75" customHeight="1">
      <c r="A160" s="78"/>
      <c r="B160" s="78"/>
      <c r="C160" s="78"/>
      <c r="D160" s="89"/>
      <c r="E160" s="81"/>
      <c r="F160" s="79"/>
      <c r="G160" s="38" t="s">
        <v>13</v>
      </c>
      <c r="H160" s="37">
        <f>H165+H172</f>
        <v>1600</v>
      </c>
      <c r="I160" s="45">
        <f>I165+I172</f>
        <v>1600</v>
      </c>
    </row>
    <row r="161" spans="1:9" ht="15.75" customHeight="1">
      <c r="A161" s="78"/>
      <c r="B161" s="78"/>
      <c r="C161" s="78"/>
      <c r="D161" s="89"/>
      <c r="E161" s="81"/>
      <c r="F161" s="79"/>
      <c r="G161" s="38" t="s">
        <v>14</v>
      </c>
      <c r="H161" s="37">
        <f>H166+H173</f>
        <v>177.8</v>
      </c>
      <c r="I161" s="45">
        <f>I166+I173</f>
        <v>177.8</v>
      </c>
    </row>
    <row r="162" spans="1:9" ht="15.75" customHeight="1">
      <c r="A162" s="78"/>
      <c r="B162" s="78"/>
      <c r="C162" s="78"/>
      <c r="D162" s="89"/>
      <c r="E162" s="81"/>
      <c r="F162" s="79"/>
      <c r="G162" s="38" t="s">
        <v>15</v>
      </c>
      <c r="H162" s="37">
        <v>0</v>
      </c>
      <c r="I162" s="45">
        <v>0</v>
      </c>
    </row>
    <row r="163" spans="1:9" ht="15.75" customHeight="1">
      <c r="A163" s="78"/>
      <c r="B163" s="78" t="s">
        <v>127</v>
      </c>
      <c r="C163" s="78"/>
      <c r="D163" s="89" t="s">
        <v>475</v>
      </c>
      <c r="E163" s="81">
        <v>46022</v>
      </c>
      <c r="F163" s="79" t="s">
        <v>128</v>
      </c>
      <c r="G163" s="38" t="s">
        <v>11</v>
      </c>
      <c r="H163" s="37">
        <f>H164+H165+H166+H167</f>
        <v>1777.8</v>
      </c>
      <c r="I163" s="45">
        <f>I164+I165+I166+I167</f>
        <v>1777.8</v>
      </c>
    </row>
    <row r="164" spans="1:9" ht="15.75" customHeight="1">
      <c r="A164" s="78"/>
      <c r="B164" s="78"/>
      <c r="C164" s="78"/>
      <c r="D164" s="89"/>
      <c r="E164" s="81"/>
      <c r="F164" s="79"/>
      <c r="G164" s="38" t="s">
        <v>12</v>
      </c>
      <c r="H164" s="37">
        <v>0</v>
      </c>
      <c r="I164" s="45">
        <v>0</v>
      </c>
    </row>
    <row r="165" spans="1:9" ht="15.75" customHeight="1">
      <c r="A165" s="78"/>
      <c r="B165" s="78"/>
      <c r="C165" s="78"/>
      <c r="D165" s="89"/>
      <c r="E165" s="81"/>
      <c r="F165" s="79"/>
      <c r="G165" s="38" t="s">
        <v>13</v>
      </c>
      <c r="H165" s="37">
        <v>1600</v>
      </c>
      <c r="I165" s="45">
        <v>1600</v>
      </c>
    </row>
    <row r="166" spans="1:9" ht="15.75" customHeight="1">
      <c r="A166" s="78"/>
      <c r="B166" s="78"/>
      <c r="C166" s="78"/>
      <c r="D166" s="89"/>
      <c r="E166" s="81"/>
      <c r="F166" s="79"/>
      <c r="G166" s="38" t="s">
        <v>14</v>
      </c>
      <c r="H166" s="37">
        <v>177.8</v>
      </c>
      <c r="I166" s="45">
        <v>177.8</v>
      </c>
    </row>
    <row r="167" spans="1:9" ht="15.75" customHeight="1">
      <c r="A167" s="78"/>
      <c r="B167" s="78"/>
      <c r="C167" s="78"/>
      <c r="D167" s="89"/>
      <c r="E167" s="81"/>
      <c r="F167" s="79"/>
      <c r="G167" s="38" t="s">
        <v>15</v>
      </c>
      <c r="H167" s="37">
        <v>0</v>
      </c>
      <c r="I167" s="45">
        <v>0</v>
      </c>
    </row>
    <row r="168" spans="1:9" ht="15.75" customHeight="1">
      <c r="A168" s="34"/>
      <c r="B168" s="34" t="s">
        <v>120</v>
      </c>
      <c r="C168" s="34"/>
      <c r="D168" s="89" t="s">
        <v>475</v>
      </c>
      <c r="E168" s="81">
        <v>46022</v>
      </c>
      <c r="F168" s="79" t="s">
        <v>24</v>
      </c>
      <c r="G168" s="82" t="s">
        <v>24</v>
      </c>
      <c r="H168" s="86" t="s">
        <v>24</v>
      </c>
      <c r="I168" s="148" t="s">
        <v>24</v>
      </c>
    </row>
    <row r="169" spans="1:9" ht="41.25" customHeight="1">
      <c r="A169" s="34"/>
      <c r="B169" s="34" t="s">
        <v>130</v>
      </c>
      <c r="C169" s="34"/>
      <c r="D169" s="89"/>
      <c r="E169" s="81"/>
      <c r="F169" s="79"/>
      <c r="G169" s="85"/>
      <c r="H169" s="86"/>
      <c r="I169" s="148"/>
    </row>
    <row r="170" spans="1:9" ht="15.75" customHeight="1">
      <c r="A170" s="78"/>
      <c r="B170" s="78" t="s">
        <v>131</v>
      </c>
      <c r="C170" s="78"/>
      <c r="D170" s="89" t="s">
        <v>475</v>
      </c>
      <c r="E170" s="81">
        <v>46022</v>
      </c>
      <c r="F170" s="79" t="s">
        <v>128</v>
      </c>
      <c r="G170" s="38" t="s">
        <v>11</v>
      </c>
      <c r="H170" s="37">
        <f>H171+H172+H173+H174</f>
        <v>0</v>
      </c>
      <c r="I170" s="45">
        <f>I171+I172+I173+I174</f>
        <v>0</v>
      </c>
    </row>
    <row r="171" spans="1:9" ht="15.75" customHeight="1">
      <c r="A171" s="78"/>
      <c r="B171" s="78"/>
      <c r="C171" s="78"/>
      <c r="D171" s="89"/>
      <c r="E171" s="81"/>
      <c r="F171" s="79"/>
      <c r="G171" s="38" t="s">
        <v>12</v>
      </c>
      <c r="H171" s="37">
        <v>0</v>
      </c>
      <c r="I171" s="45">
        <v>0</v>
      </c>
    </row>
    <row r="172" spans="1:9" ht="15.75" customHeight="1">
      <c r="A172" s="78"/>
      <c r="B172" s="78"/>
      <c r="C172" s="78"/>
      <c r="D172" s="89"/>
      <c r="E172" s="81"/>
      <c r="F172" s="79"/>
      <c r="G172" s="38" t="s">
        <v>13</v>
      </c>
      <c r="H172" s="37">
        <v>0</v>
      </c>
      <c r="I172" s="45">
        <v>0</v>
      </c>
    </row>
    <row r="173" spans="1:9" ht="15.75" customHeight="1">
      <c r="A173" s="78"/>
      <c r="B173" s="78"/>
      <c r="C173" s="78"/>
      <c r="D173" s="89"/>
      <c r="E173" s="81"/>
      <c r="F173" s="79"/>
      <c r="G173" s="38" t="s">
        <v>14</v>
      </c>
      <c r="H173" s="37">
        <v>0</v>
      </c>
      <c r="I173" s="45">
        <v>0</v>
      </c>
    </row>
    <row r="174" spans="1:9" ht="15.75" customHeight="1">
      <c r="A174" s="78"/>
      <c r="B174" s="78"/>
      <c r="C174" s="78"/>
      <c r="D174" s="89"/>
      <c r="E174" s="81"/>
      <c r="F174" s="79"/>
      <c r="G174" s="38" t="s">
        <v>15</v>
      </c>
      <c r="H174" s="37">
        <v>0</v>
      </c>
      <c r="I174" s="45">
        <v>0</v>
      </c>
    </row>
    <row r="175" spans="1:9" ht="15.75" customHeight="1">
      <c r="A175" s="34"/>
      <c r="B175" s="34" t="s">
        <v>124</v>
      </c>
      <c r="C175" s="34"/>
      <c r="D175" s="89" t="s">
        <v>475</v>
      </c>
      <c r="E175" s="81">
        <v>46022</v>
      </c>
      <c r="F175" s="79" t="s">
        <v>24</v>
      </c>
      <c r="G175" s="82" t="s">
        <v>24</v>
      </c>
      <c r="H175" s="86" t="s">
        <v>24</v>
      </c>
      <c r="I175" s="148" t="s">
        <v>24</v>
      </c>
    </row>
    <row r="176" spans="1:9" ht="48" customHeight="1">
      <c r="A176" s="34"/>
      <c r="B176" s="34" t="s">
        <v>133</v>
      </c>
      <c r="C176" s="34"/>
      <c r="D176" s="89"/>
      <c r="E176" s="81"/>
      <c r="F176" s="79"/>
      <c r="G176" s="85"/>
      <c r="H176" s="86"/>
      <c r="I176" s="148"/>
    </row>
    <row r="177" spans="1:9" ht="20.25" customHeight="1">
      <c r="A177" s="78"/>
      <c r="B177" s="78" t="s">
        <v>134</v>
      </c>
      <c r="C177" s="78"/>
      <c r="D177" s="89" t="s">
        <v>36</v>
      </c>
      <c r="E177" s="81">
        <v>46022</v>
      </c>
      <c r="F177" s="79" t="s">
        <v>135</v>
      </c>
      <c r="G177" s="38" t="s">
        <v>11</v>
      </c>
      <c r="H177" s="37">
        <v>0</v>
      </c>
      <c r="I177" s="45">
        <v>0</v>
      </c>
    </row>
    <row r="178" spans="1:9" ht="16.5" customHeight="1">
      <c r="A178" s="78"/>
      <c r="B178" s="78"/>
      <c r="C178" s="78"/>
      <c r="D178" s="89"/>
      <c r="E178" s="81"/>
      <c r="F178" s="79"/>
      <c r="G178" s="38" t="s">
        <v>12</v>
      </c>
      <c r="H178" s="37">
        <v>0</v>
      </c>
      <c r="I178" s="45">
        <v>0</v>
      </c>
    </row>
    <row r="179" spans="1:9" ht="19.5" customHeight="1">
      <c r="A179" s="78"/>
      <c r="B179" s="78"/>
      <c r="C179" s="78"/>
      <c r="D179" s="89"/>
      <c r="E179" s="81"/>
      <c r="F179" s="79"/>
      <c r="G179" s="38" t="s">
        <v>13</v>
      </c>
      <c r="H179" s="37">
        <v>0</v>
      </c>
      <c r="I179" s="45">
        <v>0</v>
      </c>
    </row>
    <row r="180" spans="1:9" ht="15.75" customHeight="1">
      <c r="A180" s="78"/>
      <c r="B180" s="78"/>
      <c r="C180" s="78"/>
      <c r="D180" s="89"/>
      <c r="E180" s="81"/>
      <c r="F180" s="79"/>
      <c r="G180" s="38" t="s">
        <v>14</v>
      </c>
      <c r="H180" s="37">
        <v>0</v>
      </c>
      <c r="I180" s="45">
        <v>0</v>
      </c>
    </row>
    <row r="181" spans="1:9" ht="15.75" customHeight="1">
      <c r="A181" s="78"/>
      <c r="B181" s="78"/>
      <c r="C181" s="78"/>
      <c r="D181" s="89"/>
      <c r="E181" s="81"/>
      <c r="F181" s="79"/>
      <c r="G181" s="38" t="s">
        <v>15</v>
      </c>
      <c r="H181" s="37">
        <v>0</v>
      </c>
      <c r="I181" s="45">
        <v>0</v>
      </c>
    </row>
    <row r="182" spans="1:9" ht="15.75" customHeight="1">
      <c r="A182" s="78"/>
      <c r="B182" s="78" t="s">
        <v>136</v>
      </c>
      <c r="C182" s="78"/>
      <c r="D182" s="89" t="s">
        <v>39</v>
      </c>
      <c r="E182" s="81">
        <v>46022</v>
      </c>
      <c r="F182" s="79" t="s">
        <v>137</v>
      </c>
      <c r="G182" s="38" t="s">
        <v>11</v>
      </c>
      <c r="H182" s="37">
        <v>0</v>
      </c>
      <c r="I182" s="45">
        <v>0</v>
      </c>
    </row>
    <row r="183" spans="1:9" ht="28.5" customHeight="1">
      <c r="A183" s="78"/>
      <c r="B183" s="78"/>
      <c r="C183" s="78"/>
      <c r="D183" s="89"/>
      <c r="E183" s="81"/>
      <c r="F183" s="79"/>
      <c r="G183" s="38" t="s">
        <v>12</v>
      </c>
      <c r="H183" s="37">
        <v>0</v>
      </c>
      <c r="I183" s="45">
        <v>0</v>
      </c>
    </row>
    <row r="184" spans="1:9" ht="21.75" customHeight="1">
      <c r="A184" s="78"/>
      <c r="B184" s="78"/>
      <c r="C184" s="78"/>
      <c r="D184" s="89"/>
      <c r="E184" s="81"/>
      <c r="F184" s="79"/>
      <c r="G184" s="38" t="s">
        <v>13</v>
      </c>
      <c r="H184" s="37">
        <v>0</v>
      </c>
      <c r="I184" s="45">
        <v>0</v>
      </c>
    </row>
    <row r="185" spans="1:9" ht="15.75" customHeight="1">
      <c r="A185" s="78"/>
      <c r="B185" s="78"/>
      <c r="C185" s="78"/>
      <c r="D185" s="89"/>
      <c r="E185" s="81"/>
      <c r="F185" s="79"/>
      <c r="G185" s="38" t="s">
        <v>14</v>
      </c>
      <c r="H185" s="37">
        <v>0</v>
      </c>
      <c r="I185" s="45">
        <v>0</v>
      </c>
    </row>
    <row r="186" spans="1:9" ht="21.75" customHeight="1">
      <c r="A186" s="78"/>
      <c r="B186" s="78"/>
      <c r="C186" s="78"/>
      <c r="D186" s="89"/>
      <c r="E186" s="81"/>
      <c r="F186" s="79"/>
      <c r="G186" s="38" t="s">
        <v>15</v>
      </c>
      <c r="H186" s="37">
        <v>0</v>
      </c>
      <c r="I186" s="45">
        <v>0</v>
      </c>
    </row>
    <row r="187" spans="1:9" ht="15.75" customHeight="1">
      <c r="A187" s="34"/>
      <c r="B187" s="34" t="s">
        <v>129</v>
      </c>
      <c r="C187" s="34"/>
      <c r="D187" s="89" t="s">
        <v>39</v>
      </c>
      <c r="E187" s="81">
        <v>46022</v>
      </c>
      <c r="F187" s="79" t="s">
        <v>24</v>
      </c>
      <c r="G187" s="82" t="s">
        <v>24</v>
      </c>
      <c r="H187" s="86" t="s">
        <v>24</v>
      </c>
      <c r="I187" s="148" t="s">
        <v>24</v>
      </c>
    </row>
    <row r="188" spans="1:9" ht="35.25" customHeight="1">
      <c r="A188" s="34"/>
      <c r="B188" s="34" t="s">
        <v>139</v>
      </c>
      <c r="C188" s="34"/>
      <c r="D188" s="89"/>
      <c r="E188" s="81"/>
      <c r="F188" s="79"/>
      <c r="G188" s="85"/>
      <c r="H188" s="86"/>
      <c r="I188" s="148"/>
    </row>
    <row r="189" spans="1:9" ht="15.75" customHeight="1">
      <c r="A189" s="78"/>
      <c r="B189" s="78" t="s">
        <v>140</v>
      </c>
      <c r="C189" s="78"/>
      <c r="D189" s="89" t="s">
        <v>39</v>
      </c>
      <c r="E189" s="81">
        <v>46022</v>
      </c>
      <c r="F189" s="79" t="s">
        <v>141</v>
      </c>
      <c r="G189" s="38" t="s">
        <v>11</v>
      </c>
      <c r="H189" s="37">
        <v>0</v>
      </c>
      <c r="I189" s="45">
        <v>0</v>
      </c>
    </row>
    <row r="190" spans="1:9" ht="15.75" customHeight="1">
      <c r="A190" s="78"/>
      <c r="B190" s="78"/>
      <c r="C190" s="78"/>
      <c r="D190" s="89"/>
      <c r="E190" s="81"/>
      <c r="F190" s="79"/>
      <c r="G190" s="38" t="s">
        <v>12</v>
      </c>
      <c r="H190" s="37">
        <v>0</v>
      </c>
      <c r="I190" s="45">
        <v>0</v>
      </c>
    </row>
    <row r="191" spans="1:9" ht="15.75" customHeight="1">
      <c r="A191" s="78"/>
      <c r="B191" s="78"/>
      <c r="C191" s="78"/>
      <c r="D191" s="89"/>
      <c r="E191" s="81"/>
      <c r="F191" s="79"/>
      <c r="G191" s="38" t="s">
        <v>13</v>
      </c>
      <c r="H191" s="37">
        <v>0</v>
      </c>
      <c r="I191" s="45">
        <v>0</v>
      </c>
    </row>
    <row r="192" spans="1:9" ht="15.75" customHeight="1">
      <c r="A192" s="78"/>
      <c r="B192" s="78"/>
      <c r="C192" s="78"/>
      <c r="D192" s="89"/>
      <c r="E192" s="81"/>
      <c r="F192" s="79"/>
      <c r="G192" s="38" t="s">
        <v>14</v>
      </c>
      <c r="H192" s="37">
        <v>0</v>
      </c>
      <c r="I192" s="45">
        <v>0</v>
      </c>
    </row>
    <row r="193" spans="1:9" ht="15.75" customHeight="1">
      <c r="A193" s="78"/>
      <c r="B193" s="78"/>
      <c r="C193" s="78"/>
      <c r="D193" s="89"/>
      <c r="E193" s="81"/>
      <c r="F193" s="79"/>
      <c r="G193" s="38" t="s">
        <v>15</v>
      </c>
      <c r="H193" s="37">
        <v>0</v>
      </c>
      <c r="I193" s="45">
        <v>0</v>
      </c>
    </row>
    <row r="194" spans="1:9" ht="15.75" customHeight="1">
      <c r="A194" s="34"/>
      <c r="B194" s="34" t="s">
        <v>132</v>
      </c>
      <c r="C194" s="34"/>
      <c r="D194" s="89" t="s">
        <v>39</v>
      </c>
      <c r="E194" s="81">
        <v>46022</v>
      </c>
      <c r="F194" s="79" t="s">
        <v>24</v>
      </c>
      <c r="G194" s="82" t="s">
        <v>24</v>
      </c>
      <c r="H194" s="86" t="s">
        <v>24</v>
      </c>
      <c r="I194" s="148" t="s">
        <v>24</v>
      </c>
    </row>
    <row r="195" spans="1:9" ht="25.5">
      <c r="A195" s="34"/>
      <c r="B195" s="34" t="s">
        <v>143</v>
      </c>
      <c r="C195" s="34"/>
      <c r="D195" s="89"/>
      <c r="E195" s="81"/>
      <c r="F195" s="79"/>
      <c r="G195" s="85"/>
      <c r="H195" s="86"/>
      <c r="I195" s="148"/>
    </row>
    <row r="196" spans="1:9" ht="22.5" customHeight="1">
      <c r="A196" s="78"/>
      <c r="B196" s="78" t="s">
        <v>144</v>
      </c>
      <c r="C196" s="78"/>
      <c r="D196" s="89" t="s">
        <v>36</v>
      </c>
      <c r="E196" s="81">
        <v>46022</v>
      </c>
      <c r="F196" s="79" t="s">
        <v>513</v>
      </c>
      <c r="G196" s="38" t="s">
        <v>11</v>
      </c>
      <c r="H196" s="37">
        <v>0</v>
      </c>
      <c r="I196" s="45">
        <v>0</v>
      </c>
    </row>
    <row r="197" spans="1:9" ht="21.75" customHeight="1">
      <c r="A197" s="78"/>
      <c r="B197" s="78"/>
      <c r="C197" s="78"/>
      <c r="D197" s="89"/>
      <c r="E197" s="81"/>
      <c r="F197" s="79"/>
      <c r="G197" s="38" t="s">
        <v>12</v>
      </c>
      <c r="H197" s="37">
        <v>0</v>
      </c>
      <c r="I197" s="45">
        <v>0</v>
      </c>
    </row>
    <row r="198" spans="1:9" ht="20.25" customHeight="1">
      <c r="A198" s="78"/>
      <c r="B198" s="78"/>
      <c r="C198" s="78"/>
      <c r="D198" s="89"/>
      <c r="E198" s="81"/>
      <c r="F198" s="79"/>
      <c r="G198" s="38" t="s">
        <v>13</v>
      </c>
      <c r="H198" s="37">
        <v>0</v>
      </c>
      <c r="I198" s="45">
        <v>0</v>
      </c>
    </row>
    <row r="199" spans="1:9" ht="18.75" customHeight="1">
      <c r="A199" s="78"/>
      <c r="B199" s="78"/>
      <c r="C199" s="78"/>
      <c r="D199" s="89"/>
      <c r="E199" s="81"/>
      <c r="F199" s="79"/>
      <c r="G199" s="38" t="s">
        <v>14</v>
      </c>
      <c r="H199" s="37">
        <v>0</v>
      </c>
      <c r="I199" s="45">
        <v>0</v>
      </c>
    </row>
    <row r="200" spans="1:9" ht="22.5" customHeight="1">
      <c r="A200" s="78"/>
      <c r="B200" s="78"/>
      <c r="C200" s="78"/>
      <c r="D200" s="89"/>
      <c r="E200" s="81"/>
      <c r="F200" s="79"/>
      <c r="G200" s="38" t="s">
        <v>15</v>
      </c>
      <c r="H200" s="37">
        <v>0</v>
      </c>
      <c r="I200" s="45">
        <v>0</v>
      </c>
    </row>
    <row r="201" spans="1:9" ht="15.75" customHeight="1">
      <c r="A201" s="78"/>
      <c r="B201" s="78" t="s">
        <v>146</v>
      </c>
      <c r="C201" s="78"/>
      <c r="D201" s="89" t="s">
        <v>39</v>
      </c>
      <c r="E201" s="81">
        <v>46022</v>
      </c>
      <c r="F201" s="79" t="s">
        <v>147</v>
      </c>
      <c r="G201" s="38" t="s">
        <v>11</v>
      </c>
      <c r="H201" s="37">
        <v>0</v>
      </c>
      <c r="I201" s="45">
        <v>0</v>
      </c>
    </row>
    <row r="202" spans="1:9" ht="15.75" customHeight="1">
      <c r="A202" s="78"/>
      <c r="B202" s="78"/>
      <c r="C202" s="78"/>
      <c r="D202" s="89"/>
      <c r="E202" s="81"/>
      <c r="F202" s="79"/>
      <c r="G202" s="38" t="s">
        <v>12</v>
      </c>
      <c r="H202" s="37">
        <v>0</v>
      </c>
      <c r="I202" s="45">
        <v>0</v>
      </c>
    </row>
    <row r="203" spans="1:9" ht="15.75" customHeight="1">
      <c r="A203" s="78"/>
      <c r="B203" s="78"/>
      <c r="C203" s="78"/>
      <c r="D203" s="89"/>
      <c r="E203" s="81"/>
      <c r="F203" s="79"/>
      <c r="G203" s="38" t="s">
        <v>13</v>
      </c>
      <c r="H203" s="37">
        <v>0</v>
      </c>
      <c r="I203" s="45">
        <v>0</v>
      </c>
    </row>
    <row r="204" spans="1:9" ht="15.75" customHeight="1">
      <c r="A204" s="78"/>
      <c r="B204" s="78"/>
      <c r="C204" s="78"/>
      <c r="D204" s="89"/>
      <c r="E204" s="81"/>
      <c r="F204" s="79"/>
      <c r="G204" s="38" t="s">
        <v>14</v>
      </c>
      <c r="H204" s="37">
        <v>0</v>
      </c>
      <c r="I204" s="45">
        <v>0</v>
      </c>
    </row>
    <row r="205" spans="1:9" ht="15.75" customHeight="1">
      <c r="A205" s="78"/>
      <c r="B205" s="78"/>
      <c r="C205" s="78"/>
      <c r="D205" s="89"/>
      <c r="E205" s="81"/>
      <c r="F205" s="79"/>
      <c r="G205" s="38" t="s">
        <v>15</v>
      </c>
      <c r="H205" s="37">
        <v>0</v>
      </c>
      <c r="I205" s="45">
        <v>0</v>
      </c>
    </row>
    <row r="206" spans="1:9" ht="15.75" customHeight="1">
      <c r="A206" s="34"/>
      <c r="B206" s="34" t="s">
        <v>138</v>
      </c>
      <c r="C206" s="34"/>
      <c r="D206" s="89" t="s">
        <v>39</v>
      </c>
      <c r="E206" s="81">
        <v>46022</v>
      </c>
      <c r="F206" s="79" t="s">
        <v>24</v>
      </c>
      <c r="G206" s="82" t="s">
        <v>24</v>
      </c>
      <c r="H206" s="86" t="s">
        <v>24</v>
      </c>
      <c r="I206" s="148" t="s">
        <v>24</v>
      </c>
    </row>
    <row r="207" spans="1:9" ht="25.5">
      <c r="A207" s="34"/>
      <c r="B207" s="34" t="s">
        <v>149</v>
      </c>
      <c r="C207" s="34"/>
      <c r="D207" s="89"/>
      <c r="E207" s="81"/>
      <c r="F207" s="79"/>
      <c r="G207" s="85"/>
      <c r="H207" s="86"/>
      <c r="I207" s="148"/>
    </row>
    <row r="208" spans="1:9" ht="63" customHeight="1">
      <c r="A208" s="34"/>
      <c r="B208" s="34" t="s">
        <v>150</v>
      </c>
      <c r="C208" s="34"/>
      <c r="D208" s="35" t="s">
        <v>39</v>
      </c>
      <c r="E208" s="36">
        <v>46022</v>
      </c>
      <c r="F208" s="32" t="s">
        <v>151</v>
      </c>
      <c r="G208" s="18" t="s">
        <v>497</v>
      </c>
      <c r="H208" s="37" t="s">
        <v>497</v>
      </c>
      <c r="I208" s="45" t="s">
        <v>497</v>
      </c>
    </row>
    <row r="209" spans="1:9" ht="15.75" customHeight="1">
      <c r="A209" s="34"/>
      <c r="B209" s="34" t="s">
        <v>142</v>
      </c>
      <c r="C209" s="34"/>
      <c r="D209" s="89" t="s">
        <v>39</v>
      </c>
      <c r="E209" s="81">
        <v>46022</v>
      </c>
      <c r="F209" s="79" t="s">
        <v>24</v>
      </c>
      <c r="G209" s="82" t="s">
        <v>24</v>
      </c>
      <c r="H209" s="86" t="s">
        <v>24</v>
      </c>
      <c r="I209" s="148" t="s">
        <v>24</v>
      </c>
    </row>
    <row r="210" spans="1:9" ht="38.25">
      <c r="A210" s="34"/>
      <c r="B210" s="34" t="s">
        <v>153</v>
      </c>
      <c r="C210" s="34"/>
      <c r="D210" s="89"/>
      <c r="E210" s="81"/>
      <c r="F210" s="79"/>
      <c r="G210" s="85"/>
      <c r="H210" s="86"/>
      <c r="I210" s="148"/>
    </row>
    <row r="211" spans="1:9" ht="15.75" customHeight="1">
      <c r="A211" s="78"/>
      <c r="B211" s="78" t="s">
        <v>154</v>
      </c>
      <c r="C211" s="78"/>
      <c r="D211" s="89" t="s">
        <v>36</v>
      </c>
      <c r="E211" s="81">
        <v>46022</v>
      </c>
      <c r="F211" s="79" t="s">
        <v>514</v>
      </c>
      <c r="G211" s="38" t="s">
        <v>11</v>
      </c>
      <c r="H211" s="37">
        <v>0</v>
      </c>
      <c r="I211" s="45">
        <v>0</v>
      </c>
    </row>
    <row r="212" spans="1:9" ht="15.75" customHeight="1">
      <c r="A212" s="78"/>
      <c r="B212" s="78"/>
      <c r="C212" s="78"/>
      <c r="D212" s="89"/>
      <c r="E212" s="81"/>
      <c r="F212" s="79"/>
      <c r="G212" s="38" t="s">
        <v>12</v>
      </c>
      <c r="H212" s="37">
        <v>0</v>
      </c>
      <c r="I212" s="45">
        <v>0</v>
      </c>
    </row>
    <row r="213" spans="1:9" ht="15.75" customHeight="1">
      <c r="A213" s="78"/>
      <c r="B213" s="78"/>
      <c r="C213" s="78"/>
      <c r="D213" s="89"/>
      <c r="E213" s="81"/>
      <c r="F213" s="79"/>
      <c r="G213" s="38" t="s">
        <v>13</v>
      </c>
      <c r="H213" s="37">
        <v>0</v>
      </c>
      <c r="I213" s="45">
        <v>0</v>
      </c>
    </row>
    <row r="214" spans="1:9" ht="15.75" customHeight="1">
      <c r="A214" s="78"/>
      <c r="B214" s="78"/>
      <c r="C214" s="78"/>
      <c r="D214" s="89"/>
      <c r="E214" s="81"/>
      <c r="F214" s="79"/>
      <c r="G214" s="38" t="s">
        <v>14</v>
      </c>
      <c r="H214" s="37">
        <v>0</v>
      </c>
      <c r="I214" s="45">
        <v>0</v>
      </c>
    </row>
    <row r="215" spans="1:9" ht="15.75" customHeight="1">
      <c r="A215" s="78"/>
      <c r="B215" s="78"/>
      <c r="C215" s="78"/>
      <c r="D215" s="89"/>
      <c r="E215" s="81"/>
      <c r="F215" s="79"/>
      <c r="G215" s="38" t="s">
        <v>15</v>
      </c>
      <c r="H215" s="37">
        <v>0</v>
      </c>
      <c r="I215" s="45">
        <v>0</v>
      </c>
    </row>
    <row r="216" spans="1:9" ht="15.75" customHeight="1">
      <c r="A216" s="78"/>
      <c r="B216" s="78" t="s">
        <v>156</v>
      </c>
      <c r="C216" s="78"/>
      <c r="D216" s="89" t="s">
        <v>39</v>
      </c>
      <c r="E216" s="81">
        <v>46022</v>
      </c>
      <c r="F216" s="79" t="s">
        <v>157</v>
      </c>
      <c r="G216" s="38" t="s">
        <v>11</v>
      </c>
      <c r="H216" s="37">
        <v>0</v>
      </c>
      <c r="I216" s="45">
        <v>0</v>
      </c>
    </row>
    <row r="217" spans="1:9" ht="15.75" customHeight="1">
      <c r="A217" s="78"/>
      <c r="B217" s="78"/>
      <c r="C217" s="78"/>
      <c r="D217" s="89"/>
      <c r="E217" s="81"/>
      <c r="F217" s="79"/>
      <c r="G217" s="38" t="s">
        <v>12</v>
      </c>
      <c r="H217" s="37">
        <v>0</v>
      </c>
      <c r="I217" s="45">
        <v>0</v>
      </c>
    </row>
    <row r="218" spans="1:9" ht="15.75" customHeight="1">
      <c r="A218" s="78"/>
      <c r="B218" s="78"/>
      <c r="C218" s="78"/>
      <c r="D218" s="89"/>
      <c r="E218" s="81"/>
      <c r="F218" s="79"/>
      <c r="G218" s="38" t="s">
        <v>13</v>
      </c>
      <c r="H218" s="37">
        <v>0</v>
      </c>
      <c r="I218" s="45">
        <v>0</v>
      </c>
    </row>
    <row r="219" spans="1:9" ht="15.75" customHeight="1">
      <c r="A219" s="78"/>
      <c r="B219" s="78"/>
      <c r="C219" s="78"/>
      <c r="D219" s="89"/>
      <c r="E219" s="81"/>
      <c r="F219" s="79"/>
      <c r="G219" s="38" t="s">
        <v>14</v>
      </c>
      <c r="H219" s="37">
        <v>0</v>
      </c>
      <c r="I219" s="45">
        <v>0</v>
      </c>
    </row>
    <row r="220" spans="1:9" ht="15.75" customHeight="1">
      <c r="A220" s="78"/>
      <c r="B220" s="78"/>
      <c r="C220" s="78"/>
      <c r="D220" s="89"/>
      <c r="E220" s="81"/>
      <c r="F220" s="79"/>
      <c r="G220" s="38" t="s">
        <v>15</v>
      </c>
      <c r="H220" s="37">
        <v>0</v>
      </c>
      <c r="I220" s="45">
        <v>0</v>
      </c>
    </row>
    <row r="221" spans="1:9" ht="15.75" customHeight="1">
      <c r="A221" s="34"/>
      <c r="B221" s="34" t="s">
        <v>148</v>
      </c>
      <c r="C221" s="34"/>
      <c r="D221" s="89" t="s">
        <v>39</v>
      </c>
      <c r="E221" s="81">
        <v>46022</v>
      </c>
      <c r="F221" s="79" t="s">
        <v>24</v>
      </c>
      <c r="G221" s="82" t="s">
        <v>24</v>
      </c>
      <c r="H221" s="86" t="s">
        <v>24</v>
      </c>
      <c r="I221" s="148" t="s">
        <v>24</v>
      </c>
    </row>
    <row r="222" spans="1:9" ht="15.75">
      <c r="A222" s="34"/>
      <c r="B222" s="34" t="s">
        <v>159</v>
      </c>
      <c r="C222" s="34"/>
      <c r="D222" s="89"/>
      <c r="E222" s="81"/>
      <c r="F222" s="79"/>
      <c r="G222" s="85"/>
      <c r="H222" s="86"/>
      <c r="I222" s="148"/>
    </row>
    <row r="223" spans="1:9" ht="15.75" customHeight="1">
      <c r="A223" s="78"/>
      <c r="B223" s="78" t="s">
        <v>160</v>
      </c>
      <c r="C223" s="78"/>
      <c r="D223" s="89" t="s">
        <v>39</v>
      </c>
      <c r="E223" s="81">
        <v>46022</v>
      </c>
      <c r="F223" s="79" t="s">
        <v>161</v>
      </c>
      <c r="G223" s="38" t="s">
        <v>11</v>
      </c>
      <c r="H223" s="37">
        <v>0</v>
      </c>
      <c r="I223" s="45">
        <v>0</v>
      </c>
    </row>
    <row r="224" spans="1:9" ht="15.75" customHeight="1">
      <c r="A224" s="78"/>
      <c r="B224" s="78"/>
      <c r="C224" s="78"/>
      <c r="D224" s="89"/>
      <c r="E224" s="81"/>
      <c r="F224" s="79"/>
      <c r="G224" s="38" t="s">
        <v>12</v>
      </c>
      <c r="H224" s="37">
        <v>0</v>
      </c>
      <c r="I224" s="45">
        <v>0</v>
      </c>
    </row>
    <row r="225" spans="1:11" ht="15.75" customHeight="1">
      <c r="A225" s="78"/>
      <c r="B225" s="78"/>
      <c r="C225" s="78"/>
      <c r="D225" s="89"/>
      <c r="E225" s="81"/>
      <c r="F225" s="79"/>
      <c r="G225" s="38" t="s">
        <v>13</v>
      </c>
      <c r="H225" s="37">
        <v>0</v>
      </c>
      <c r="I225" s="45">
        <v>0</v>
      </c>
    </row>
    <row r="226" spans="1:11" ht="15.75" customHeight="1">
      <c r="A226" s="78"/>
      <c r="B226" s="78"/>
      <c r="C226" s="78"/>
      <c r="D226" s="89"/>
      <c r="E226" s="81"/>
      <c r="F226" s="79"/>
      <c r="G226" s="38" t="s">
        <v>14</v>
      </c>
      <c r="H226" s="37">
        <v>0</v>
      </c>
      <c r="I226" s="45">
        <v>0</v>
      </c>
    </row>
    <row r="227" spans="1:11" ht="15.75" customHeight="1">
      <c r="A227" s="78"/>
      <c r="B227" s="78"/>
      <c r="C227" s="78"/>
      <c r="D227" s="89"/>
      <c r="E227" s="81"/>
      <c r="F227" s="79"/>
      <c r="G227" s="38" t="s">
        <v>15</v>
      </c>
      <c r="H227" s="37">
        <v>0</v>
      </c>
      <c r="I227" s="45">
        <v>0</v>
      </c>
    </row>
    <row r="228" spans="1:11" ht="15.75" customHeight="1">
      <c r="A228" s="34"/>
      <c r="B228" s="34" t="s">
        <v>152</v>
      </c>
      <c r="C228" s="34"/>
      <c r="D228" s="89" t="s">
        <v>39</v>
      </c>
      <c r="E228" s="81">
        <v>46022</v>
      </c>
      <c r="F228" s="79" t="s">
        <v>24</v>
      </c>
      <c r="G228" s="82" t="s">
        <v>24</v>
      </c>
      <c r="H228" s="86" t="s">
        <v>24</v>
      </c>
      <c r="I228" s="148" t="s">
        <v>24</v>
      </c>
    </row>
    <row r="229" spans="1:11" ht="25.5">
      <c r="A229" s="34"/>
      <c r="B229" s="34" t="s">
        <v>163</v>
      </c>
      <c r="C229" s="34"/>
      <c r="D229" s="89"/>
      <c r="E229" s="81"/>
      <c r="F229" s="79"/>
      <c r="G229" s="85"/>
      <c r="H229" s="86"/>
      <c r="I229" s="148"/>
    </row>
    <row r="230" spans="1:11" ht="15.75" customHeight="1">
      <c r="A230" s="78"/>
      <c r="B230" s="127" t="s">
        <v>164</v>
      </c>
      <c r="C230" s="117"/>
      <c r="D230" s="89" t="s">
        <v>165</v>
      </c>
      <c r="E230" s="81">
        <v>46022</v>
      </c>
      <c r="F230" s="82" t="s">
        <v>499</v>
      </c>
      <c r="G230" s="38" t="s">
        <v>11</v>
      </c>
      <c r="H230" s="13">
        <f>SUM(H231:H234)-0.1</f>
        <v>4933923.7</v>
      </c>
      <c r="I230" s="42">
        <f>SUM(I231:I234)-0.1</f>
        <v>4933923.7</v>
      </c>
    </row>
    <row r="231" spans="1:11" ht="15.75" customHeight="1">
      <c r="A231" s="78"/>
      <c r="B231" s="128"/>
      <c r="C231" s="118"/>
      <c r="D231" s="89"/>
      <c r="E231" s="81"/>
      <c r="F231" s="83"/>
      <c r="G231" s="38" t="s">
        <v>12</v>
      </c>
      <c r="H231" s="13">
        <f>H236+H304+H332+H344+H362+H404+H416+H465+H477+H484+H505+H519</f>
        <v>733727.2</v>
      </c>
      <c r="I231" s="42">
        <f>I236+I304+I332+I344+I362+I404+I416+I465+I477+I484+I505+I519</f>
        <v>733727.2</v>
      </c>
    </row>
    <row r="232" spans="1:11" ht="15.75" customHeight="1">
      <c r="A232" s="78"/>
      <c r="B232" s="128"/>
      <c r="C232" s="118"/>
      <c r="D232" s="89"/>
      <c r="E232" s="81"/>
      <c r="F232" s="83"/>
      <c r="G232" s="38" t="s">
        <v>13</v>
      </c>
      <c r="H232" s="13">
        <f>H237+H305+H333+H345+H363+H405+H417+H466+H478+H485+H506+H520</f>
        <v>3534726.1999999997</v>
      </c>
      <c r="I232" s="42">
        <f>I237+I305+I333+I345+I363+I405+I417+I466+I478+I485+I506+I520</f>
        <v>3534726.1999999997</v>
      </c>
      <c r="J232" s="53">
        <v>3534726.2</v>
      </c>
      <c r="K232" s="10" t="b">
        <f>H232=J232</f>
        <v>1</v>
      </c>
    </row>
    <row r="233" spans="1:11" ht="15.75" customHeight="1">
      <c r="A233" s="78"/>
      <c r="B233" s="128"/>
      <c r="C233" s="118"/>
      <c r="D233" s="89"/>
      <c r="E233" s="81"/>
      <c r="F233" s="83"/>
      <c r="G233" s="38" t="s">
        <v>14</v>
      </c>
      <c r="H233" s="13">
        <f>H238+H306+H334+H346+H364+H406+H418+H444+H467+H479+H486+H507+H521-0.1</f>
        <v>664974</v>
      </c>
      <c r="I233" s="42">
        <f>I238+I306+I334+I346+I364+I406+I418+I444+I467+I479+I486+I507+I521-0.1</f>
        <v>664974</v>
      </c>
      <c r="J233" s="53">
        <v>665470</v>
      </c>
      <c r="K233" s="10" t="b">
        <f>H233+H234=J233</f>
        <v>0</v>
      </c>
    </row>
    <row r="234" spans="1:11" ht="51" customHeight="1">
      <c r="A234" s="78"/>
      <c r="B234" s="129"/>
      <c r="C234" s="119"/>
      <c r="D234" s="89"/>
      <c r="E234" s="81"/>
      <c r="F234" s="84"/>
      <c r="G234" s="38" t="s">
        <v>15</v>
      </c>
      <c r="H234" s="13">
        <f>H445</f>
        <v>496.4</v>
      </c>
      <c r="I234" s="42">
        <f>I445</f>
        <v>496.4</v>
      </c>
    </row>
    <row r="235" spans="1:11" ht="15.75" customHeight="1">
      <c r="A235" s="78"/>
      <c r="B235" s="78" t="s">
        <v>170</v>
      </c>
      <c r="C235" s="78"/>
      <c r="D235" s="89" t="s">
        <v>171</v>
      </c>
      <c r="E235" s="81">
        <v>46022</v>
      </c>
      <c r="F235" s="79" t="s">
        <v>37</v>
      </c>
      <c r="G235" s="38" t="s">
        <v>11</v>
      </c>
      <c r="H235" s="37">
        <f>SUM(H236:H239)</f>
        <v>3170270.5</v>
      </c>
      <c r="I235" s="45">
        <f>SUM(I236:I239)</f>
        <v>3170270.5</v>
      </c>
    </row>
    <row r="236" spans="1:11" ht="15.75" customHeight="1">
      <c r="A236" s="78"/>
      <c r="B236" s="78"/>
      <c r="C236" s="78"/>
      <c r="D236" s="89"/>
      <c r="E236" s="81"/>
      <c r="F236" s="79"/>
      <c r="G236" s="38" t="s">
        <v>12</v>
      </c>
      <c r="H236" s="37">
        <v>0</v>
      </c>
      <c r="I236" s="45">
        <v>0</v>
      </c>
    </row>
    <row r="237" spans="1:11" ht="15.75" customHeight="1">
      <c r="A237" s="78"/>
      <c r="B237" s="78"/>
      <c r="C237" s="78"/>
      <c r="D237" s="89"/>
      <c r="E237" s="81"/>
      <c r="F237" s="79"/>
      <c r="G237" s="38" t="s">
        <v>13</v>
      </c>
      <c r="H237" s="37">
        <f>H249</f>
        <v>3170270.5</v>
      </c>
      <c r="I237" s="45">
        <f>I249</f>
        <v>3170270.5</v>
      </c>
    </row>
    <row r="238" spans="1:11" ht="15.75" customHeight="1">
      <c r="A238" s="78"/>
      <c r="B238" s="78"/>
      <c r="C238" s="78"/>
      <c r="D238" s="89"/>
      <c r="E238" s="81"/>
      <c r="F238" s="79"/>
      <c r="G238" s="38" t="s">
        <v>14</v>
      </c>
      <c r="H238" s="37">
        <v>0</v>
      </c>
      <c r="I238" s="45">
        <v>0</v>
      </c>
    </row>
    <row r="239" spans="1:11" ht="15.75" customHeight="1">
      <c r="A239" s="78"/>
      <c r="B239" s="78"/>
      <c r="C239" s="78"/>
      <c r="D239" s="89"/>
      <c r="E239" s="81"/>
      <c r="F239" s="79"/>
      <c r="G239" s="38" t="s">
        <v>15</v>
      </c>
      <c r="H239" s="37">
        <v>0</v>
      </c>
      <c r="I239" s="45">
        <v>0</v>
      </c>
    </row>
    <row r="240" spans="1:11" ht="15.75" customHeight="1">
      <c r="A240" s="78"/>
      <c r="B240" s="78" t="s">
        <v>172</v>
      </c>
      <c r="C240" s="78"/>
      <c r="D240" s="89" t="s">
        <v>173</v>
      </c>
      <c r="E240" s="81">
        <v>46022</v>
      </c>
      <c r="F240" s="79" t="s">
        <v>174</v>
      </c>
      <c r="G240" s="38" t="s">
        <v>11</v>
      </c>
      <c r="H240" s="37">
        <v>0</v>
      </c>
      <c r="I240" s="45">
        <v>0</v>
      </c>
    </row>
    <row r="241" spans="1:9" ht="15.75" customHeight="1">
      <c r="A241" s="78"/>
      <c r="B241" s="78"/>
      <c r="C241" s="78"/>
      <c r="D241" s="89"/>
      <c r="E241" s="81"/>
      <c r="F241" s="79"/>
      <c r="G241" s="38" t="s">
        <v>12</v>
      </c>
      <c r="H241" s="37">
        <v>0</v>
      </c>
      <c r="I241" s="45">
        <v>0</v>
      </c>
    </row>
    <row r="242" spans="1:9" ht="15.75" customHeight="1">
      <c r="A242" s="78"/>
      <c r="B242" s="78"/>
      <c r="C242" s="78"/>
      <c r="D242" s="89"/>
      <c r="E242" s="81"/>
      <c r="F242" s="79"/>
      <c r="G242" s="38" t="s">
        <v>13</v>
      </c>
      <c r="H242" s="37">
        <v>0</v>
      </c>
      <c r="I242" s="45">
        <v>0</v>
      </c>
    </row>
    <row r="243" spans="1:9" ht="15.75" customHeight="1">
      <c r="A243" s="78"/>
      <c r="B243" s="78"/>
      <c r="C243" s="78"/>
      <c r="D243" s="89"/>
      <c r="E243" s="81"/>
      <c r="F243" s="79"/>
      <c r="G243" s="38" t="s">
        <v>14</v>
      </c>
      <c r="H243" s="37">
        <v>0</v>
      </c>
      <c r="I243" s="45">
        <v>0</v>
      </c>
    </row>
    <row r="244" spans="1:9" ht="15.75" customHeight="1">
      <c r="A244" s="78"/>
      <c r="B244" s="78"/>
      <c r="C244" s="78"/>
      <c r="D244" s="89"/>
      <c r="E244" s="81"/>
      <c r="F244" s="79"/>
      <c r="G244" s="38" t="s">
        <v>15</v>
      </c>
      <c r="H244" s="37">
        <v>0</v>
      </c>
      <c r="I244" s="45">
        <v>0</v>
      </c>
    </row>
    <row r="245" spans="1:9" ht="15.75" customHeight="1">
      <c r="A245" s="34"/>
      <c r="B245" s="34" t="s">
        <v>158</v>
      </c>
      <c r="C245" s="34"/>
      <c r="D245" s="89" t="s">
        <v>177</v>
      </c>
      <c r="E245" s="79" t="s">
        <v>442</v>
      </c>
      <c r="F245" s="79" t="s">
        <v>24</v>
      </c>
      <c r="G245" s="82" t="s">
        <v>24</v>
      </c>
      <c r="H245" s="86" t="s">
        <v>24</v>
      </c>
      <c r="I245" s="148" t="s">
        <v>24</v>
      </c>
    </row>
    <row r="246" spans="1:9" ht="65.25" customHeight="1">
      <c r="A246" s="34"/>
      <c r="B246" s="34" t="s">
        <v>176</v>
      </c>
      <c r="C246" s="34"/>
      <c r="D246" s="89"/>
      <c r="E246" s="79"/>
      <c r="F246" s="79"/>
      <c r="G246" s="85"/>
      <c r="H246" s="86"/>
      <c r="I246" s="148"/>
    </row>
    <row r="247" spans="1:9" ht="15.75" customHeight="1">
      <c r="A247" s="78"/>
      <c r="B247" s="78" t="s">
        <v>179</v>
      </c>
      <c r="C247" s="78"/>
      <c r="D247" s="89" t="s">
        <v>180</v>
      </c>
      <c r="E247" s="81">
        <v>46022</v>
      </c>
      <c r="F247" s="79" t="s">
        <v>181</v>
      </c>
      <c r="G247" s="38" t="s">
        <v>11</v>
      </c>
      <c r="H247" s="37">
        <f>SUM(H248:H251)</f>
        <v>3170270.5</v>
      </c>
      <c r="I247" s="45">
        <f>SUM(I248:I251)</f>
        <v>3170270.5</v>
      </c>
    </row>
    <row r="248" spans="1:9" ht="15.75" customHeight="1">
      <c r="A248" s="78"/>
      <c r="B248" s="78"/>
      <c r="C248" s="78"/>
      <c r="D248" s="89"/>
      <c r="E248" s="81"/>
      <c r="F248" s="79"/>
      <c r="G248" s="38" t="s">
        <v>12</v>
      </c>
      <c r="H248" s="37">
        <v>0</v>
      </c>
      <c r="I248" s="45">
        <v>0</v>
      </c>
    </row>
    <row r="249" spans="1:9" ht="15.75" customHeight="1">
      <c r="A249" s="78"/>
      <c r="B249" s="78"/>
      <c r="C249" s="78"/>
      <c r="D249" s="89"/>
      <c r="E249" s="81"/>
      <c r="F249" s="79"/>
      <c r="G249" s="38" t="s">
        <v>13</v>
      </c>
      <c r="H249" s="37">
        <v>3170270.5</v>
      </c>
      <c r="I249" s="45">
        <v>3170270.5</v>
      </c>
    </row>
    <row r="250" spans="1:9" ht="15.75" customHeight="1">
      <c r="A250" s="78"/>
      <c r="B250" s="78"/>
      <c r="C250" s="78"/>
      <c r="D250" s="89"/>
      <c r="E250" s="81"/>
      <c r="F250" s="79"/>
      <c r="G250" s="38" t="s">
        <v>14</v>
      </c>
      <c r="H250" s="37">
        <v>0</v>
      </c>
      <c r="I250" s="45">
        <v>0</v>
      </c>
    </row>
    <row r="251" spans="1:9" ht="15.75" customHeight="1">
      <c r="A251" s="78"/>
      <c r="B251" s="78"/>
      <c r="C251" s="78"/>
      <c r="D251" s="89"/>
      <c r="E251" s="81"/>
      <c r="F251" s="79"/>
      <c r="G251" s="38" t="s">
        <v>15</v>
      </c>
      <c r="H251" s="37">
        <v>0</v>
      </c>
      <c r="I251" s="45">
        <v>0</v>
      </c>
    </row>
    <row r="252" spans="1:9" ht="15.75" customHeight="1">
      <c r="A252" s="34"/>
      <c r="B252" s="34" t="s">
        <v>162</v>
      </c>
      <c r="C252" s="34"/>
      <c r="D252" s="89" t="s">
        <v>180</v>
      </c>
      <c r="E252" s="79" t="s">
        <v>184</v>
      </c>
      <c r="F252" s="79" t="s">
        <v>24</v>
      </c>
      <c r="G252" s="82" t="s">
        <v>24</v>
      </c>
      <c r="H252" s="86" t="s">
        <v>24</v>
      </c>
      <c r="I252" s="148" t="s">
        <v>24</v>
      </c>
    </row>
    <row r="253" spans="1:9" ht="63" customHeight="1">
      <c r="A253" s="34"/>
      <c r="B253" s="34" t="s">
        <v>183</v>
      </c>
      <c r="C253" s="34"/>
      <c r="D253" s="89"/>
      <c r="E253" s="79"/>
      <c r="F253" s="79"/>
      <c r="G253" s="85"/>
      <c r="H253" s="86"/>
      <c r="I253" s="148"/>
    </row>
    <row r="254" spans="1:9" ht="15.75" customHeight="1">
      <c r="A254" s="78"/>
      <c r="B254" s="78" t="s">
        <v>185</v>
      </c>
      <c r="C254" s="78"/>
      <c r="D254" s="89" t="s">
        <v>180</v>
      </c>
      <c r="E254" s="81">
        <v>46022</v>
      </c>
      <c r="F254" s="79" t="s">
        <v>186</v>
      </c>
      <c r="G254" s="38" t="s">
        <v>11</v>
      </c>
      <c r="H254" s="37">
        <v>0</v>
      </c>
      <c r="I254" s="45">
        <v>0</v>
      </c>
    </row>
    <row r="255" spans="1:9" ht="15.75" customHeight="1">
      <c r="A255" s="78"/>
      <c r="B255" s="78"/>
      <c r="C255" s="78"/>
      <c r="D255" s="89"/>
      <c r="E255" s="81"/>
      <c r="F255" s="79"/>
      <c r="G255" s="38" t="s">
        <v>12</v>
      </c>
      <c r="H255" s="37">
        <v>0</v>
      </c>
      <c r="I255" s="45">
        <v>0</v>
      </c>
    </row>
    <row r="256" spans="1:9" ht="15.75" customHeight="1">
      <c r="A256" s="78"/>
      <c r="B256" s="78"/>
      <c r="C256" s="78"/>
      <c r="D256" s="89"/>
      <c r="E256" s="81"/>
      <c r="F256" s="79"/>
      <c r="G256" s="38" t="s">
        <v>13</v>
      </c>
      <c r="H256" s="37">
        <v>0</v>
      </c>
      <c r="I256" s="45">
        <v>0</v>
      </c>
    </row>
    <row r="257" spans="1:9" ht="15.75" customHeight="1">
      <c r="A257" s="78"/>
      <c r="B257" s="78"/>
      <c r="C257" s="78"/>
      <c r="D257" s="89"/>
      <c r="E257" s="81"/>
      <c r="F257" s="79"/>
      <c r="G257" s="38" t="s">
        <v>14</v>
      </c>
      <c r="H257" s="37">
        <v>0</v>
      </c>
      <c r="I257" s="45">
        <v>0</v>
      </c>
    </row>
    <row r="258" spans="1:9" ht="15.75" customHeight="1">
      <c r="A258" s="78"/>
      <c r="B258" s="78"/>
      <c r="C258" s="78"/>
      <c r="D258" s="89"/>
      <c r="E258" s="81"/>
      <c r="F258" s="79"/>
      <c r="G258" s="38" t="s">
        <v>15</v>
      </c>
      <c r="H258" s="37">
        <v>0</v>
      </c>
      <c r="I258" s="45">
        <v>0</v>
      </c>
    </row>
    <row r="259" spans="1:9" ht="15.75" customHeight="1">
      <c r="A259" s="34"/>
      <c r="B259" s="34" t="s">
        <v>175</v>
      </c>
      <c r="C259" s="34"/>
      <c r="D259" s="89" t="s">
        <v>180</v>
      </c>
      <c r="E259" s="79" t="s">
        <v>442</v>
      </c>
      <c r="F259" s="79" t="s">
        <v>24</v>
      </c>
      <c r="G259" s="82" t="s">
        <v>24</v>
      </c>
      <c r="H259" s="86" t="s">
        <v>24</v>
      </c>
      <c r="I259" s="148" t="s">
        <v>24</v>
      </c>
    </row>
    <row r="260" spans="1:9" ht="25.5">
      <c r="A260" s="34"/>
      <c r="B260" s="34" t="s">
        <v>188</v>
      </c>
      <c r="C260" s="34"/>
      <c r="D260" s="89"/>
      <c r="E260" s="79"/>
      <c r="F260" s="79"/>
      <c r="G260" s="85"/>
      <c r="H260" s="86"/>
      <c r="I260" s="148"/>
    </row>
    <row r="261" spans="1:9" ht="15.75" customHeight="1">
      <c r="A261" s="78"/>
      <c r="B261" s="78" t="s">
        <v>189</v>
      </c>
      <c r="C261" s="78"/>
      <c r="D261" s="89" t="s">
        <v>190</v>
      </c>
      <c r="E261" s="81">
        <v>46022</v>
      </c>
      <c r="F261" s="79" t="s">
        <v>191</v>
      </c>
      <c r="G261" s="38" t="s">
        <v>11</v>
      </c>
      <c r="H261" s="37">
        <v>0</v>
      </c>
      <c r="I261" s="45">
        <v>0</v>
      </c>
    </row>
    <row r="262" spans="1:9" ht="15.75" customHeight="1">
      <c r="A262" s="78"/>
      <c r="B262" s="78"/>
      <c r="C262" s="78"/>
      <c r="D262" s="89"/>
      <c r="E262" s="81"/>
      <c r="F262" s="79"/>
      <c r="G262" s="38" t="s">
        <v>12</v>
      </c>
      <c r="H262" s="37">
        <v>0</v>
      </c>
      <c r="I262" s="45">
        <v>0</v>
      </c>
    </row>
    <row r="263" spans="1:9" ht="15.75" customHeight="1">
      <c r="A263" s="78"/>
      <c r="B263" s="78"/>
      <c r="C263" s="78"/>
      <c r="D263" s="89"/>
      <c r="E263" s="81"/>
      <c r="F263" s="79"/>
      <c r="G263" s="38" t="s">
        <v>13</v>
      </c>
      <c r="H263" s="37">
        <v>0</v>
      </c>
      <c r="I263" s="45">
        <v>0</v>
      </c>
    </row>
    <row r="264" spans="1:9" ht="15.75" customHeight="1">
      <c r="A264" s="78"/>
      <c r="B264" s="78"/>
      <c r="C264" s="78"/>
      <c r="D264" s="89"/>
      <c r="E264" s="81"/>
      <c r="F264" s="79"/>
      <c r="G264" s="38" t="s">
        <v>14</v>
      </c>
      <c r="H264" s="37">
        <v>0</v>
      </c>
      <c r="I264" s="45">
        <v>0</v>
      </c>
    </row>
    <row r="265" spans="1:9" ht="15.75" customHeight="1">
      <c r="A265" s="78"/>
      <c r="B265" s="78"/>
      <c r="C265" s="78"/>
      <c r="D265" s="89"/>
      <c r="E265" s="81"/>
      <c r="F265" s="79"/>
      <c r="G265" s="38" t="s">
        <v>15</v>
      </c>
      <c r="H265" s="37">
        <v>0</v>
      </c>
      <c r="I265" s="45">
        <v>0</v>
      </c>
    </row>
    <row r="266" spans="1:9" ht="15.75" customHeight="1">
      <c r="A266" s="34"/>
      <c r="B266" s="34" t="s">
        <v>182</v>
      </c>
      <c r="C266" s="34"/>
      <c r="D266" s="89" t="s">
        <v>190</v>
      </c>
      <c r="E266" s="79" t="s">
        <v>442</v>
      </c>
      <c r="F266" s="79" t="s">
        <v>24</v>
      </c>
      <c r="G266" s="82" t="s">
        <v>24</v>
      </c>
      <c r="H266" s="86" t="s">
        <v>24</v>
      </c>
      <c r="I266" s="148" t="s">
        <v>24</v>
      </c>
    </row>
    <row r="267" spans="1:9" ht="51.75" customHeight="1">
      <c r="A267" s="34"/>
      <c r="B267" s="34" t="s">
        <v>193</v>
      </c>
      <c r="C267" s="34"/>
      <c r="D267" s="89"/>
      <c r="E267" s="79"/>
      <c r="F267" s="79"/>
      <c r="G267" s="85"/>
      <c r="H267" s="86"/>
      <c r="I267" s="148"/>
    </row>
    <row r="268" spans="1:9" ht="15.75" customHeight="1">
      <c r="A268" s="78"/>
      <c r="B268" s="78" t="s">
        <v>194</v>
      </c>
      <c r="C268" s="78"/>
      <c r="D268" s="89" t="s">
        <v>190</v>
      </c>
      <c r="E268" s="81">
        <v>46022</v>
      </c>
      <c r="F268" s="79" t="s">
        <v>195</v>
      </c>
      <c r="G268" s="38" t="s">
        <v>11</v>
      </c>
      <c r="H268" s="37">
        <v>0</v>
      </c>
      <c r="I268" s="45">
        <v>0</v>
      </c>
    </row>
    <row r="269" spans="1:9" ht="15.75" customHeight="1">
      <c r="A269" s="78"/>
      <c r="B269" s="78"/>
      <c r="C269" s="78"/>
      <c r="D269" s="89"/>
      <c r="E269" s="81"/>
      <c r="F269" s="79"/>
      <c r="G269" s="38" t="s">
        <v>12</v>
      </c>
      <c r="H269" s="37">
        <v>0</v>
      </c>
      <c r="I269" s="45">
        <v>0</v>
      </c>
    </row>
    <row r="270" spans="1:9" ht="15.75" customHeight="1">
      <c r="A270" s="78"/>
      <c r="B270" s="78"/>
      <c r="C270" s="78"/>
      <c r="D270" s="89"/>
      <c r="E270" s="81"/>
      <c r="F270" s="79"/>
      <c r="G270" s="38" t="s">
        <v>13</v>
      </c>
      <c r="H270" s="37">
        <v>0</v>
      </c>
      <c r="I270" s="45">
        <v>0</v>
      </c>
    </row>
    <row r="271" spans="1:9" ht="15.75" customHeight="1">
      <c r="A271" s="78"/>
      <c r="B271" s="78"/>
      <c r="C271" s="78"/>
      <c r="D271" s="89"/>
      <c r="E271" s="81"/>
      <c r="F271" s="79"/>
      <c r="G271" s="38" t="s">
        <v>14</v>
      </c>
      <c r="H271" s="37">
        <v>0</v>
      </c>
      <c r="I271" s="45">
        <v>0</v>
      </c>
    </row>
    <row r="272" spans="1:9" ht="15.75" customHeight="1">
      <c r="A272" s="78"/>
      <c r="B272" s="78"/>
      <c r="C272" s="78"/>
      <c r="D272" s="89"/>
      <c r="E272" s="81"/>
      <c r="F272" s="79"/>
      <c r="G272" s="38" t="s">
        <v>15</v>
      </c>
      <c r="H272" s="37">
        <v>0</v>
      </c>
      <c r="I272" s="45">
        <v>0</v>
      </c>
    </row>
    <row r="273" spans="1:9" ht="15.75" customHeight="1">
      <c r="A273" s="34"/>
      <c r="B273" s="34" t="s">
        <v>187</v>
      </c>
      <c r="C273" s="34"/>
      <c r="D273" s="89" t="s">
        <v>198</v>
      </c>
      <c r="E273" s="79" t="s">
        <v>442</v>
      </c>
      <c r="F273" s="79" t="s">
        <v>24</v>
      </c>
      <c r="G273" s="82" t="s">
        <v>24</v>
      </c>
      <c r="H273" s="86" t="s">
        <v>24</v>
      </c>
      <c r="I273" s="148" t="s">
        <v>24</v>
      </c>
    </row>
    <row r="274" spans="1:9" ht="39" customHeight="1">
      <c r="A274" s="34"/>
      <c r="B274" s="34" t="s">
        <v>197</v>
      </c>
      <c r="C274" s="34"/>
      <c r="D274" s="89"/>
      <c r="E274" s="79"/>
      <c r="F274" s="79"/>
      <c r="G274" s="85"/>
      <c r="H274" s="86"/>
      <c r="I274" s="148"/>
    </row>
    <row r="275" spans="1:9" ht="15.75" customHeight="1">
      <c r="A275" s="78"/>
      <c r="B275" s="78" t="s">
        <v>199</v>
      </c>
      <c r="C275" s="78"/>
      <c r="D275" s="89" t="s">
        <v>200</v>
      </c>
      <c r="E275" s="81">
        <v>46022</v>
      </c>
      <c r="F275" s="79" t="s">
        <v>201</v>
      </c>
      <c r="G275" s="38" t="s">
        <v>11</v>
      </c>
      <c r="H275" s="37">
        <v>0</v>
      </c>
      <c r="I275" s="45">
        <v>0</v>
      </c>
    </row>
    <row r="276" spans="1:9" ht="15.75" customHeight="1">
      <c r="A276" s="78"/>
      <c r="B276" s="78"/>
      <c r="C276" s="78"/>
      <c r="D276" s="89"/>
      <c r="E276" s="81"/>
      <c r="F276" s="79"/>
      <c r="G276" s="38" t="s">
        <v>12</v>
      </c>
      <c r="H276" s="37">
        <v>0</v>
      </c>
      <c r="I276" s="45">
        <v>0</v>
      </c>
    </row>
    <row r="277" spans="1:9" ht="15.75" customHeight="1">
      <c r="A277" s="78"/>
      <c r="B277" s="78"/>
      <c r="C277" s="78"/>
      <c r="D277" s="89"/>
      <c r="E277" s="81"/>
      <c r="F277" s="79"/>
      <c r="G277" s="38" t="s">
        <v>13</v>
      </c>
      <c r="H277" s="37">
        <v>0</v>
      </c>
      <c r="I277" s="45">
        <v>0</v>
      </c>
    </row>
    <row r="278" spans="1:9" ht="15.75" customHeight="1">
      <c r="A278" s="78"/>
      <c r="B278" s="78"/>
      <c r="C278" s="78"/>
      <c r="D278" s="89"/>
      <c r="E278" s="81"/>
      <c r="F278" s="79"/>
      <c r="G278" s="38" t="s">
        <v>14</v>
      </c>
      <c r="H278" s="37">
        <v>0</v>
      </c>
      <c r="I278" s="45">
        <v>0</v>
      </c>
    </row>
    <row r="279" spans="1:9" ht="15.75" customHeight="1">
      <c r="A279" s="78"/>
      <c r="B279" s="78"/>
      <c r="C279" s="78"/>
      <c r="D279" s="89"/>
      <c r="E279" s="81"/>
      <c r="F279" s="79"/>
      <c r="G279" s="38" t="s">
        <v>15</v>
      </c>
      <c r="H279" s="37">
        <v>0</v>
      </c>
      <c r="I279" s="45">
        <v>0</v>
      </c>
    </row>
    <row r="280" spans="1:9" ht="19.5" customHeight="1">
      <c r="A280" s="34"/>
      <c r="B280" s="34" t="s">
        <v>192</v>
      </c>
      <c r="C280" s="34"/>
      <c r="D280" s="89" t="s">
        <v>200</v>
      </c>
      <c r="E280" s="79" t="s">
        <v>442</v>
      </c>
      <c r="F280" s="79" t="s">
        <v>24</v>
      </c>
      <c r="G280" s="82" t="s">
        <v>24</v>
      </c>
      <c r="H280" s="86" t="s">
        <v>24</v>
      </c>
      <c r="I280" s="148" t="s">
        <v>24</v>
      </c>
    </row>
    <row r="281" spans="1:9" ht="44.25" customHeight="1">
      <c r="A281" s="34"/>
      <c r="B281" s="34" t="s">
        <v>203</v>
      </c>
      <c r="C281" s="34"/>
      <c r="D281" s="89"/>
      <c r="E281" s="79"/>
      <c r="F281" s="79"/>
      <c r="G281" s="85"/>
      <c r="H281" s="86"/>
      <c r="I281" s="148"/>
    </row>
    <row r="282" spans="1:9" ht="15.75" customHeight="1">
      <c r="A282" s="78"/>
      <c r="B282" s="78" t="s">
        <v>204</v>
      </c>
      <c r="C282" s="78"/>
      <c r="D282" s="89" t="s">
        <v>205</v>
      </c>
      <c r="E282" s="81">
        <v>46022</v>
      </c>
      <c r="F282" s="79" t="s">
        <v>206</v>
      </c>
      <c r="G282" s="38" t="s">
        <v>11</v>
      </c>
      <c r="H282" s="37">
        <v>0</v>
      </c>
      <c r="I282" s="45">
        <v>0</v>
      </c>
    </row>
    <row r="283" spans="1:9" ht="15.75" customHeight="1">
      <c r="A283" s="78"/>
      <c r="B283" s="78"/>
      <c r="C283" s="78"/>
      <c r="D283" s="89"/>
      <c r="E283" s="81"/>
      <c r="F283" s="79"/>
      <c r="G283" s="38" t="s">
        <v>12</v>
      </c>
      <c r="H283" s="37">
        <v>0</v>
      </c>
      <c r="I283" s="45">
        <v>0</v>
      </c>
    </row>
    <row r="284" spans="1:9" ht="15.75" customHeight="1">
      <c r="A284" s="78"/>
      <c r="B284" s="78"/>
      <c r="C284" s="78"/>
      <c r="D284" s="89"/>
      <c r="E284" s="81"/>
      <c r="F284" s="79"/>
      <c r="G284" s="38" t="s">
        <v>13</v>
      </c>
      <c r="H284" s="37">
        <v>0</v>
      </c>
      <c r="I284" s="45">
        <v>0</v>
      </c>
    </row>
    <row r="285" spans="1:9" ht="15.75" customHeight="1">
      <c r="A285" s="78"/>
      <c r="B285" s="78"/>
      <c r="C285" s="78"/>
      <c r="D285" s="89"/>
      <c r="E285" s="81"/>
      <c r="F285" s="79"/>
      <c r="G285" s="38" t="s">
        <v>14</v>
      </c>
      <c r="H285" s="37">
        <v>0</v>
      </c>
      <c r="I285" s="45">
        <v>0</v>
      </c>
    </row>
    <row r="286" spans="1:9" ht="15.75" customHeight="1">
      <c r="A286" s="78"/>
      <c r="B286" s="78"/>
      <c r="C286" s="78"/>
      <c r="D286" s="89"/>
      <c r="E286" s="81"/>
      <c r="F286" s="79"/>
      <c r="G286" s="38" t="s">
        <v>15</v>
      </c>
      <c r="H286" s="37">
        <v>0</v>
      </c>
      <c r="I286" s="45">
        <v>0</v>
      </c>
    </row>
    <row r="287" spans="1:9" ht="15.75" customHeight="1">
      <c r="A287" s="34"/>
      <c r="B287" s="34" t="s">
        <v>196</v>
      </c>
      <c r="C287" s="34"/>
      <c r="D287" s="89" t="s">
        <v>205</v>
      </c>
      <c r="E287" s="79" t="s">
        <v>49</v>
      </c>
      <c r="F287" s="79" t="s">
        <v>24</v>
      </c>
      <c r="G287" s="82" t="s">
        <v>24</v>
      </c>
      <c r="H287" s="86" t="s">
        <v>24</v>
      </c>
      <c r="I287" s="148" t="s">
        <v>24</v>
      </c>
    </row>
    <row r="288" spans="1:9" ht="56.25" customHeight="1">
      <c r="A288" s="34"/>
      <c r="B288" s="34" t="s">
        <v>208</v>
      </c>
      <c r="C288" s="34"/>
      <c r="D288" s="89"/>
      <c r="E288" s="79"/>
      <c r="F288" s="79"/>
      <c r="G288" s="85"/>
      <c r="H288" s="86"/>
      <c r="I288" s="148"/>
    </row>
    <row r="289" spans="1:10" ht="15.75" customHeight="1">
      <c r="A289" s="78"/>
      <c r="B289" s="78" t="s">
        <v>209</v>
      </c>
      <c r="C289" s="78"/>
      <c r="D289" s="89" t="s">
        <v>205</v>
      </c>
      <c r="E289" s="81">
        <v>46022</v>
      </c>
      <c r="F289" s="79" t="s">
        <v>51</v>
      </c>
      <c r="G289" s="38" t="s">
        <v>11</v>
      </c>
      <c r="H289" s="37">
        <v>0</v>
      </c>
      <c r="I289" s="45">
        <v>0</v>
      </c>
    </row>
    <row r="290" spans="1:10" ht="15.75" customHeight="1">
      <c r="A290" s="78"/>
      <c r="B290" s="78"/>
      <c r="C290" s="78"/>
      <c r="D290" s="89"/>
      <c r="E290" s="81"/>
      <c r="F290" s="79"/>
      <c r="G290" s="38" t="s">
        <v>12</v>
      </c>
      <c r="H290" s="37">
        <v>0</v>
      </c>
      <c r="I290" s="45">
        <v>0</v>
      </c>
    </row>
    <row r="291" spans="1:10" ht="15.75" customHeight="1">
      <c r="A291" s="78"/>
      <c r="B291" s="78"/>
      <c r="C291" s="78"/>
      <c r="D291" s="89"/>
      <c r="E291" s="81"/>
      <c r="F291" s="79"/>
      <c r="G291" s="38" t="s">
        <v>13</v>
      </c>
      <c r="H291" s="37">
        <v>0</v>
      </c>
      <c r="I291" s="45">
        <v>0</v>
      </c>
    </row>
    <row r="292" spans="1:10" ht="15.75" customHeight="1">
      <c r="A292" s="78"/>
      <c r="B292" s="78"/>
      <c r="C292" s="78"/>
      <c r="D292" s="89"/>
      <c r="E292" s="81"/>
      <c r="F292" s="79"/>
      <c r="G292" s="38" t="s">
        <v>14</v>
      </c>
      <c r="H292" s="37">
        <v>0</v>
      </c>
      <c r="I292" s="45">
        <v>0</v>
      </c>
    </row>
    <row r="293" spans="1:10" ht="15.75" customHeight="1">
      <c r="A293" s="78"/>
      <c r="B293" s="78"/>
      <c r="C293" s="78"/>
      <c r="D293" s="89"/>
      <c r="E293" s="81"/>
      <c r="F293" s="79"/>
      <c r="G293" s="38" t="s">
        <v>15</v>
      </c>
      <c r="H293" s="37">
        <v>0</v>
      </c>
      <c r="I293" s="45">
        <v>0</v>
      </c>
    </row>
    <row r="294" spans="1:10" ht="15.75" customHeight="1">
      <c r="A294" s="34"/>
      <c r="B294" s="34" t="s">
        <v>202</v>
      </c>
      <c r="C294" s="34"/>
      <c r="D294" s="89" t="s">
        <v>205</v>
      </c>
      <c r="E294" s="81">
        <v>46022</v>
      </c>
      <c r="F294" s="79" t="s">
        <v>24</v>
      </c>
      <c r="G294" s="82" t="s">
        <v>24</v>
      </c>
      <c r="H294" s="86" t="s">
        <v>24</v>
      </c>
      <c r="I294" s="148" t="s">
        <v>24</v>
      </c>
    </row>
    <row r="295" spans="1:10" ht="57" customHeight="1">
      <c r="A295" s="34"/>
      <c r="B295" s="34" t="s">
        <v>53</v>
      </c>
      <c r="C295" s="34"/>
      <c r="D295" s="89"/>
      <c r="E295" s="81"/>
      <c r="F295" s="79"/>
      <c r="G295" s="85"/>
      <c r="H295" s="86"/>
      <c r="I295" s="148"/>
    </row>
    <row r="296" spans="1:10" ht="15.75" customHeight="1">
      <c r="A296" s="78"/>
      <c r="B296" s="78" t="s">
        <v>211</v>
      </c>
      <c r="C296" s="78"/>
      <c r="D296" s="89" t="s">
        <v>205</v>
      </c>
      <c r="E296" s="81">
        <v>46022</v>
      </c>
      <c r="F296" s="79" t="s">
        <v>55</v>
      </c>
      <c r="G296" s="38" t="s">
        <v>11</v>
      </c>
      <c r="H296" s="37">
        <v>0</v>
      </c>
      <c r="I296" s="45">
        <v>0</v>
      </c>
    </row>
    <row r="297" spans="1:10" ht="15.75" customHeight="1">
      <c r="A297" s="78"/>
      <c r="B297" s="78"/>
      <c r="C297" s="78"/>
      <c r="D297" s="89"/>
      <c r="E297" s="81"/>
      <c r="F297" s="79"/>
      <c r="G297" s="38" t="s">
        <v>12</v>
      </c>
      <c r="H297" s="37">
        <v>0</v>
      </c>
      <c r="I297" s="45">
        <v>0</v>
      </c>
    </row>
    <row r="298" spans="1:10" ht="15.75" customHeight="1">
      <c r="A298" s="78"/>
      <c r="B298" s="78"/>
      <c r="C298" s="78"/>
      <c r="D298" s="89"/>
      <c r="E298" s="81"/>
      <c r="F298" s="79"/>
      <c r="G298" s="38" t="s">
        <v>13</v>
      </c>
      <c r="H298" s="37">
        <v>0</v>
      </c>
      <c r="I298" s="45">
        <v>0</v>
      </c>
    </row>
    <row r="299" spans="1:10" ht="15.75" customHeight="1">
      <c r="A299" s="78"/>
      <c r="B299" s="78"/>
      <c r="C299" s="78"/>
      <c r="D299" s="89"/>
      <c r="E299" s="81"/>
      <c r="F299" s="79"/>
      <c r="G299" s="38" t="s">
        <v>14</v>
      </c>
      <c r="H299" s="37">
        <v>0</v>
      </c>
      <c r="I299" s="45">
        <v>0</v>
      </c>
    </row>
    <row r="300" spans="1:10" ht="19.5" customHeight="1">
      <c r="A300" s="78"/>
      <c r="B300" s="78"/>
      <c r="C300" s="78"/>
      <c r="D300" s="89"/>
      <c r="E300" s="81"/>
      <c r="F300" s="79"/>
      <c r="G300" s="38" t="s">
        <v>15</v>
      </c>
      <c r="H300" s="37">
        <v>0</v>
      </c>
      <c r="I300" s="45">
        <v>0</v>
      </c>
    </row>
    <row r="301" spans="1:10" ht="15.75" customHeight="1">
      <c r="A301" s="34"/>
      <c r="B301" s="34" t="s">
        <v>207</v>
      </c>
      <c r="C301" s="34"/>
      <c r="D301" s="89" t="s">
        <v>205</v>
      </c>
      <c r="E301" s="81">
        <v>46022</v>
      </c>
      <c r="F301" s="79" t="s">
        <v>24</v>
      </c>
      <c r="G301" s="82" t="s">
        <v>24</v>
      </c>
      <c r="H301" s="86" t="s">
        <v>24</v>
      </c>
      <c r="I301" s="148" t="s">
        <v>24</v>
      </c>
    </row>
    <row r="302" spans="1:10" ht="51" customHeight="1">
      <c r="A302" s="34"/>
      <c r="B302" s="34" t="s">
        <v>57</v>
      </c>
      <c r="C302" s="34"/>
      <c r="D302" s="89"/>
      <c r="E302" s="81"/>
      <c r="F302" s="79"/>
      <c r="G302" s="85"/>
      <c r="H302" s="86"/>
      <c r="I302" s="148"/>
    </row>
    <row r="303" spans="1:10" ht="15.75" customHeight="1">
      <c r="A303" s="113"/>
      <c r="B303" s="113" t="s">
        <v>213</v>
      </c>
      <c r="C303" s="113"/>
      <c r="D303" s="87" t="s">
        <v>214</v>
      </c>
      <c r="E303" s="96">
        <v>46022</v>
      </c>
      <c r="F303" s="82" t="s">
        <v>181</v>
      </c>
      <c r="G303" s="38" t="s">
        <v>11</v>
      </c>
      <c r="H303" s="37">
        <f>SUM(H304:H307)</f>
        <v>644624.19999999995</v>
      </c>
      <c r="I303" s="45">
        <f>SUM(I304:I307)</f>
        <v>644624.19999999995</v>
      </c>
      <c r="J303" s="54"/>
    </row>
    <row r="304" spans="1:10" ht="15.75" customHeight="1">
      <c r="A304" s="114"/>
      <c r="B304" s="114"/>
      <c r="C304" s="114"/>
      <c r="D304" s="92"/>
      <c r="E304" s="97"/>
      <c r="F304" s="83"/>
      <c r="G304" s="38" t="s">
        <v>12</v>
      </c>
      <c r="H304" s="37">
        <f t="shared" ref="H304:I306" si="3">H309+H316+H325</f>
        <v>0</v>
      </c>
      <c r="I304" s="45">
        <f t="shared" si="3"/>
        <v>0</v>
      </c>
      <c r="J304" s="53"/>
    </row>
    <row r="305" spans="1:11" ht="15.75" customHeight="1">
      <c r="A305" s="114"/>
      <c r="B305" s="114"/>
      <c r="C305" s="114"/>
      <c r="D305" s="92"/>
      <c r="E305" s="97"/>
      <c r="F305" s="83"/>
      <c r="G305" s="38" t="s">
        <v>13</v>
      </c>
      <c r="H305" s="37">
        <f t="shared" si="3"/>
        <v>113986.6</v>
      </c>
      <c r="I305" s="45">
        <f t="shared" si="3"/>
        <v>113986.6</v>
      </c>
      <c r="J305" s="53"/>
    </row>
    <row r="306" spans="1:11" ht="15.75" customHeight="1">
      <c r="A306" s="114"/>
      <c r="B306" s="114"/>
      <c r="C306" s="114"/>
      <c r="D306" s="92"/>
      <c r="E306" s="97"/>
      <c r="F306" s="83"/>
      <c r="G306" s="38" t="s">
        <v>14</v>
      </c>
      <c r="H306" s="37">
        <f t="shared" si="3"/>
        <v>530637.6</v>
      </c>
      <c r="I306" s="45">
        <f t="shared" si="3"/>
        <v>530637.6</v>
      </c>
      <c r="J306" s="53"/>
    </row>
    <row r="307" spans="1:11" ht="15.75" customHeight="1">
      <c r="A307" s="115"/>
      <c r="B307" s="115"/>
      <c r="C307" s="115"/>
      <c r="D307" s="88"/>
      <c r="E307" s="98"/>
      <c r="F307" s="84"/>
      <c r="G307" s="38" t="s">
        <v>15</v>
      </c>
      <c r="H307" s="37">
        <v>0</v>
      </c>
      <c r="I307" s="45">
        <v>0</v>
      </c>
    </row>
    <row r="308" spans="1:11" ht="15.75" customHeight="1">
      <c r="A308" s="78"/>
      <c r="B308" s="78" t="s">
        <v>215</v>
      </c>
      <c r="C308" s="78"/>
      <c r="D308" s="89" t="s">
        <v>173</v>
      </c>
      <c r="E308" s="81">
        <v>46022</v>
      </c>
      <c r="F308" s="79" t="s">
        <v>216</v>
      </c>
      <c r="G308" s="38" t="s">
        <v>11</v>
      </c>
      <c r="H308" s="37">
        <f>SUM(H309:H312)</f>
        <v>348425.5</v>
      </c>
      <c r="I308" s="45">
        <f>SUM(I309:I312)</f>
        <v>348425.5</v>
      </c>
      <c r="K308" s="20"/>
    </row>
    <row r="309" spans="1:11" ht="15.75" customHeight="1">
      <c r="A309" s="78"/>
      <c r="B309" s="78"/>
      <c r="C309" s="78"/>
      <c r="D309" s="89"/>
      <c r="E309" s="81"/>
      <c r="F309" s="79"/>
      <c r="G309" s="38" t="s">
        <v>12</v>
      </c>
      <c r="H309" s="37">
        <v>0</v>
      </c>
      <c r="I309" s="45">
        <v>0</v>
      </c>
    </row>
    <row r="310" spans="1:11" ht="15.75" customHeight="1">
      <c r="A310" s="78"/>
      <c r="B310" s="78"/>
      <c r="C310" s="78"/>
      <c r="D310" s="89"/>
      <c r="E310" s="81"/>
      <c r="F310" s="79"/>
      <c r="G310" s="38" t="s">
        <v>13</v>
      </c>
      <c r="H310" s="37"/>
      <c r="I310" s="45"/>
    </row>
    <row r="311" spans="1:11" ht="15.75" customHeight="1">
      <c r="A311" s="78"/>
      <c r="B311" s="78"/>
      <c r="C311" s="78"/>
      <c r="D311" s="89"/>
      <c r="E311" s="81"/>
      <c r="F311" s="79"/>
      <c r="G311" s="38" t="s">
        <v>14</v>
      </c>
      <c r="H311" s="37">
        <v>348425.5</v>
      </c>
      <c r="I311" s="45">
        <v>348425.5</v>
      </c>
      <c r="J311" s="55" t="s">
        <v>460</v>
      </c>
      <c r="K311" s="19"/>
    </row>
    <row r="312" spans="1:11" ht="15.75" customHeight="1">
      <c r="A312" s="78"/>
      <c r="B312" s="78"/>
      <c r="C312" s="78"/>
      <c r="D312" s="89"/>
      <c r="E312" s="81"/>
      <c r="F312" s="79"/>
      <c r="G312" s="38" t="s">
        <v>15</v>
      </c>
      <c r="H312" s="37">
        <v>0</v>
      </c>
      <c r="I312" s="45">
        <v>0</v>
      </c>
    </row>
    <row r="313" spans="1:11" ht="15.75" customHeight="1">
      <c r="A313" s="34"/>
      <c r="B313" s="34" t="s">
        <v>210</v>
      </c>
      <c r="C313" s="34"/>
      <c r="D313" s="89" t="s">
        <v>173</v>
      </c>
      <c r="E313" s="81">
        <v>46022</v>
      </c>
      <c r="F313" s="79" t="s">
        <v>24</v>
      </c>
      <c r="G313" s="82" t="s">
        <v>24</v>
      </c>
      <c r="H313" s="86" t="s">
        <v>24</v>
      </c>
      <c r="I313" s="148" t="s">
        <v>24</v>
      </c>
    </row>
    <row r="314" spans="1:11" ht="56.25" customHeight="1">
      <c r="A314" s="34"/>
      <c r="B314" s="34" t="s">
        <v>218</v>
      </c>
      <c r="C314" s="34"/>
      <c r="D314" s="89"/>
      <c r="E314" s="81"/>
      <c r="F314" s="79"/>
      <c r="G314" s="85"/>
      <c r="H314" s="86"/>
      <c r="I314" s="148"/>
    </row>
    <row r="315" spans="1:11" ht="15.75" customHeight="1">
      <c r="A315" s="78"/>
      <c r="B315" s="78" t="s">
        <v>219</v>
      </c>
      <c r="C315" s="78"/>
      <c r="D315" s="89" t="s">
        <v>220</v>
      </c>
      <c r="E315" s="81">
        <v>46022</v>
      </c>
      <c r="F315" s="79" t="s">
        <v>221</v>
      </c>
      <c r="G315" s="38" t="s">
        <v>11</v>
      </c>
      <c r="H315" s="37">
        <f>SUM(H316:H319)</f>
        <v>287816.5</v>
      </c>
      <c r="I315" s="45">
        <f>SUM(I316:I319)</f>
        <v>287816.5</v>
      </c>
    </row>
    <row r="316" spans="1:11" ht="15.75" customHeight="1">
      <c r="A316" s="78"/>
      <c r="B316" s="78"/>
      <c r="C316" s="78"/>
      <c r="D316" s="89"/>
      <c r="E316" s="81"/>
      <c r="F316" s="79"/>
      <c r="G316" s="38" t="s">
        <v>12</v>
      </c>
      <c r="H316" s="37">
        <v>0</v>
      </c>
      <c r="I316" s="45">
        <v>0</v>
      </c>
    </row>
    <row r="317" spans="1:11" ht="15.75" customHeight="1">
      <c r="A317" s="78"/>
      <c r="B317" s="78"/>
      <c r="C317" s="78"/>
      <c r="D317" s="89"/>
      <c r="E317" s="81"/>
      <c r="F317" s="79"/>
      <c r="G317" s="38" t="s">
        <v>13</v>
      </c>
      <c r="H317" s="37">
        <v>109795.5</v>
      </c>
      <c r="I317" s="45">
        <v>109795.5</v>
      </c>
      <c r="J317" s="51" t="s">
        <v>458</v>
      </c>
    </row>
    <row r="318" spans="1:11" ht="15.75" customHeight="1">
      <c r="A318" s="78"/>
      <c r="B318" s="78"/>
      <c r="C318" s="78"/>
      <c r="D318" s="89"/>
      <c r="E318" s="81"/>
      <c r="F318" s="79"/>
      <c r="G318" s="38" t="s">
        <v>14</v>
      </c>
      <c r="H318" s="37">
        <v>178021</v>
      </c>
      <c r="I318" s="45">
        <v>178021</v>
      </c>
      <c r="J318" s="51" t="s">
        <v>459</v>
      </c>
      <c r="K318" s="19"/>
    </row>
    <row r="319" spans="1:11" ht="15.75" customHeight="1">
      <c r="A319" s="78"/>
      <c r="B319" s="78"/>
      <c r="C319" s="78"/>
      <c r="D319" s="89"/>
      <c r="E319" s="81"/>
      <c r="F319" s="79"/>
      <c r="G319" s="38" t="s">
        <v>15</v>
      </c>
      <c r="H319" s="37">
        <v>0</v>
      </c>
      <c r="I319" s="45">
        <v>0</v>
      </c>
      <c r="K319" s="20"/>
    </row>
    <row r="320" spans="1:11" ht="15.75" customHeight="1">
      <c r="A320" s="34"/>
      <c r="B320" s="34" t="s">
        <v>212</v>
      </c>
      <c r="C320" s="34"/>
      <c r="D320" s="89" t="s">
        <v>220</v>
      </c>
      <c r="E320" s="81">
        <v>46022</v>
      </c>
      <c r="F320" s="79" t="s">
        <v>24</v>
      </c>
      <c r="G320" s="82" t="s">
        <v>24</v>
      </c>
      <c r="H320" s="86" t="s">
        <v>24</v>
      </c>
      <c r="I320" s="148" t="s">
        <v>24</v>
      </c>
    </row>
    <row r="321" spans="1:9" ht="55.5" customHeight="1">
      <c r="A321" s="34"/>
      <c r="B321" s="34" t="s">
        <v>223</v>
      </c>
      <c r="C321" s="34"/>
      <c r="D321" s="89"/>
      <c r="E321" s="81"/>
      <c r="F321" s="79"/>
      <c r="G321" s="85"/>
      <c r="H321" s="86"/>
      <c r="I321" s="148"/>
    </row>
    <row r="322" spans="1:9" ht="33" customHeight="1">
      <c r="A322" s="34"/>
      <c r="B322" s="34" t="s">
        <v>217</v>
      </c>
      <c r="C322" s="34"/>
      <c r="D322" s="87" t="s">
        <v>220</v>
      </c>
      <c r="E322" s="82" t="s">
        <v>225</v>
      </c>
      <c r="F322" s="82" t="s">
        <v>24</v>
      </c>
      <c r="G322" s="82" t="s">
        <v>24</v>
      </c>
      <c r="H322" s="111" t="s">
        <v>24</v>
      </c>
      <c r="I322" s="149" t="s">
        <v>24</v>
      </c>
    </row>
    <row r="323" spans="1:9" ht="41.25" customHeight="1">
      <c r="A323" s="34"/>
      <c r="B323" s="34" t="s">
        <v>476</v>
      </c>
      <c r="C323" s="34"/>
      <c r="D323" s="88"/>
      <c r="E323" s="84"/>
      <c r="F323" s="84"/>
      <c r="G323" s="85"/>
      <c r="H323" s="112"/>
      <c r="I323" s="150"/>
    </row>
    <row r="324" spans="1:9" ht="15.75" customHeight="1">
      <c r="A324" s="78"/>
      <c r="B324" s="78" t="s">
        <v>226</v>
      </c>
      <c r="C324" s="78"/>
      <c r="D324" s="89" t="s">
        <v>227</v>
      </c>
      <c r="E324" s="81">
        <v>46022</v>
      </c>
      <c r="F324" s="79" t="s">
        <v>228</v>
      </c>
      <c r="G324" s="38" t="s">
        <v>11</v>
      </c>
      <c r="H324" s="37">
        <f>SUM(H325:H328)</f>
        <v>8382.2000000000007</v>
      </c>
      <c r="I324" s="45">
        <f>SUM(I325:I328)</f>
        <v>8382.2000000000007</v>
      </c>
    </row>
    <row r="325" spans="1:9" ht="15.75" customHeight="1">
      <c r="A325" s="78"/>
      <c r="B325" s="78"/>
      <c r="C325" s="78"/>
      <c r="D325" s="89"/>
      <c r="E325" s="81"/>
      <c r="F325" s="79"/>
      <c r="G325" s="38" t="s">
        <v>12</v>
      </c>
      <c r="H325" s="37">
        <v>0</v>
      </c>
      <c r="I325" s="45">
        <v>0</v>
      </c>
    </row>
    <row r="326" spans="1:9" ht="15.75" customHeight="1">
      <c r="A326" s="78"/>
      <c r="B326" s="78"/>
      <c r="C326" s="78"/>
      <c r="D326" s="89"/>
      <c r="E326" s="81"/>
      <c r="F326" s="79"/>
      <c r="G326" s="38" t="s">
        <v>13</v>
      </c>
      <c r="H326" s="37">
        <v>4191.1000000000004</v>
      </c>
      <c r="I326" s="45">
        <v>4191.1000000000004</v>
      </c>
    </row>
    <row r="327" spans="1:9" ht="15.75" customHeight="1">
      <c r="A327" s="78"/>
      <c r="B327" s="78"/>
      <c r="C327" s="78"/>
      <c r="D327" s="89"/>
      <c r="E327" s="81"/>
      <c r="F327" s="79"/>
      <c r="G327" s="38" t="s">
        <v>14</v>
      </c>
      <c r="H327" s="37">
        <f>H326</f>
        <v>4191.1000000000004</v>
      </c>
      <c r="I327" s="45">
        <f>I326</f>
        <v>4191.1000000000004</v>
      </c>
    </row>
    <row r="328" spans="1:9" ht="15.75" customHeight="1">
      <c r="A328" s="78"/>
      <c r="B328" s="78"/>
      <c r="C328" s="78"/>
      <c r="D328" s="89"/>
      <c r="E328" s="81"/>
      <c r="F328" s="79"/>
      <c r="G328" s="38" t="s">
        <v>15</v>
      </c>
      <c r="H328" s="37">
        <v>0</v>
      </c>
      <c r="I328" s="45">
        <v>0</v>
      </c>
    </row>
    <row r="329" spans="1:9" ht="15.75" customHeight="1">
      <c r="A329" s="34"/>
      <c r="B329" s="34" t="s">
        <v>222</v>
      </c>
      <c r="C329" s="34"/>
      <c r="D329" s="89" t="s">
        <v>227</v>
      </c>
      <c r="E329" s="81">
        <v>46022</v>
      </c>
      <c r="F329" s="79" t="s">
        <v>24</v>
      </c>
      <c r="G329" s="82" t="s">
        <v>24</v>
      </c>
      <c r="H329" s="86" t="s">
        <v>24</v>
      </c>
      <c r="I329" s="148" t="s">
        <v>24</v>
      </c>
    </row>
    <row r="330" spans="1:9" ht="68.25" customHeight="1">
      <c r="A330" s="34"/>
      <c r="B330" s="34" t="s">
        <v>230</v>
      </c>
      <c r="C330" s="34"/>
      <c r="D330" s="89"/>
      <c r="E330" s="81"/>
      <c r="F330" s="79"/>
      <c r="G330" s="85"/>
      <c r="H330" s="86"/>
      <c r="I330" s="148"/>
    </row>
    <row r="331" spans="1:9" ht="15.75" customHeight="1">
      <c r="A331" s="78"/>
      <c r="B331" s="78" t="s">
        <v>235</v>
      </c>
      <c r="C331" s="78"/>
      <c r="D331" s="89" t="s">
        <v>214</v>
      </c>
      <c r="E331" s="81">
        <v>46022</v>
      </c>
      <c r="F331" s="79" t="s">
        <v>236</v>
      </c>
      <c r="G331" s="38" t="s">
        <v>11</v>
      </c>
      <c r="H331" s="37">
        <v>0</v>
      </c>
      <c r="I331" s="45">
        <v>0</v>
      </c>
    </row>
    <row r="332" spans="1:9" ht="15.75" customHeight="1">
      <c r="A332" s="78"/>
      <c r="B332" s="78"/>
      <c r="C332" s="78"/>
      <c r="D332" s="89"/>
      <c r="E332" s="81"/>
      <c r="F332" s="79"/>
      <c r="G332" s="38" t="s">
        <v>12</v>
      </c>
      <c r="H332" s="37">
        <v>0</v>
      </c>
      <c r="I332" s="45">
        <v>0</v>
      </c>
    </row>
    <row r="333" spans="1:9" ht="15.75" customHeight="1">
      <c r="A333" s="78"/>
      <c r="B333" s="78"/>
      <c r="C333" s="78"/>
      <c r="D333" s="89"/>
      <c r="E333" s="81"/>
      <c r="F333" s="79"/>
      <c r="G333" s="38" t="s">
        <v>13</v>
      </c>
      <c r="H333" s="37">
        <v>0</v>
      </c>
      <c r="I333" s="45">
        <v>0</v>
      </c>
    </row>
    <row r="334" spans="1:9" ht="15.75" customHeight="1">
      <c r="A334" s="78"/>
      <c r="B334" s="78"/>
      <c r="C334" s="78"/>
      <c r="D334" s="89"/>
      <c r="E334" s="81"/>
      <c r="F334" s="79"/>
      <c r="G334" s="38" t="s">
        <v>14</v>
      </c>
      <c r="H334" s="37">
        <v>0</v>
      </c>
      <c r="I334" s="45">
        <v>0</v>
      </c>
    </row>
    <row r="335" spans="1:9" ht="15.75" customHeight="1">
      <c r="A335" s="78"/>
      <c r="B335" s="78"/>
      <c r="C335" s="78"/>
      <c r="D335" s="89"/>
      <c r="E335" s="81"/>
      <c r="F335" s="79"/>
      <c r="G335" s="38" t="s">
        <v>15</v>
      </c>
      <c r="H335" s="37">
        <v>0</v>
      </c>
      <c r="I335" s="45">
        <v>0</v>
      </c>
    </row>
    <row r="336" spans="1:9" ht="15.75" customHeight="1">
      <c r="A336" s="78"/>
      <c r="B336" s="78" t="s">
        <v>237</v>
      </c>
      <c r="C336" s="78"/>
      <c r="D336" s="89" t="s">
        <v>480</v>
      </c>
      <c r="E336" s="81">
        <v>46022</v>
      </c>
      <c r="F336" s="79" t="s">
        <v>239</v>
      </c>
      <c r="G336" s="38" t="s">
        <v>11</v>
      </c>
      <c r="H336" s="37">
        <v>0</v>
      </c>
      <c r="I336" s="45">
        <v>0</v>
      </c>
    </row>
    <row r="337" spans="1:10" ht="15.75" customHeight="1">
      <c r="A337" s="78"/>
      <c r="B337" s="78"/>
      <c r="C337" s="78"/>
      <c r="D337" s="89"/>
      <c r="E337" s="81"/>
      <c r="F337" s="79"/>
      <c r="G337" s="38" t="s">
        <v>12</v>
      </c>
      <c r="H337" s="37">
        <v>0</v>
      </c>
      <c r="I337" s="45">
        <v>0</v>
      </c>
    </row>
    <row r="338" spans="1:10" ht="15.75" customHeight="1">
      <c r="A338" s="78"/>
      <c r="B338" s="78"/>
      <c r="C338" s="78"/>
      <c r="D338" s="89"/>
      <c r="E338" s="81"/>
      <c r="F338" s="79"/>
      <c r="G338" s="38" t="s">
        <v>13</v>
      </c>
      <c r="H338" s="37">
        <v>0</v>
      </c>
      <c r="I338" s="45">
        <v>0</v>
      </c>
    </row>
    <row r="339" spans="1:10" ht="15.75" customHeight="1">
      <c r="A339" s="78"/>
      <c r="B339" s="78"/>
      <c r="C339" s="78"/>
      <c r="D339" s="89"/>
      <c r="E339" s="81"/>
      <c r="F339" s="79"/>
      <c r="G339" s="38" t="s">
        <v>14</v>
      </c>
      <c r="H339" s="37">
        <v>0</v>
      </c>
      <c r="I339" s="45">
        <v>0</v>
      </c>
    </row>
    <row r="340" spans="1:10" ht="15.75" customHeight="1">
      <c r="A340" s="78"/>
      <c r="B340" s="78"/>
      <c r="C340" s="78"/>
      <c r="D340" s="89"/>
      <c r="E340" s="81"/>
      <c r="F340" s="79"/>
      <c r="G340" s="38" t="s">
        <v>15</v>
      </c>
      <c r="H340" s="37">
        <v>0</v>
      </c>
      <c r="I340" s="45">
        <v>0</v>
      </c>
    </row>
    <row r="341" spans="1:10" ht="15.75" customHeight="1">
      <c r="A341" s="34"/>
      <c r="B341" s="34" t="s">
        <v>229</v>
      </c>
      <c r="C341" s="34"/>
      <c r="D341" s="89" t="s">
        <v>480</v>
      </c>
      <c r="E341" s="79" t="s">
        <v>443</v>
      </c>
      <c r="F341" s="79" t="s">
        <v>24</v>
      </c>
      <c r="G341" s="82" t="s">
        <v>24</v>
      </c>
      <c r="H341" s="86" t="s">
        <v>24</v>
      </c>
      <c r="I341" s="148" t="s">
        <v>24</v>
      </c>
    </row>
    <row r="342" spans="1:10" ht="63" customHeight="1">
      <c r="A342" s="34"/>
      <c r="B342" s="34" t="s">
        <v>241</v>
      </c>
      <c r="C342" s="34"/>
      <c r="D342" s="89"/>
      <c r="E342" s="79"/>
      <c r="F342" s="79"/>
      <c r="G342" s="85"/>
      <c r="H342" s="86"/>
      <c r="I342" s="148"/>
    </row>
    <row r="343" spans="1:10" ht="15.75" customHeight="1">
      <c r="A343" s="78"/>
      <c r="B343" s="78" t="s">
        <v>243</v>
      </c>
      <c r="C343" s="78"/>
      <c r="D343" s="89" t="s">
        <v>214</v>
      </c>
      <c r="E343" s="81">
        <v>46022</v>
      </c>
      <c r="F343" s="79" t="s">
        <v>477</v>
      </c>
      <c r="G343" s="38" t="s">
        <v>11</v>
      </c>
      <c r="H343" s="37">
        <f>SUM(H344:H347)</f>
        <v>256118.7</v>
      </c>
      <c r="I343" s="45">
        <f>SUM(I344:I347)</f>
        <v>256118.7</v>
      </c>
    </row>
    <row r="344" spans="1:10" ht="15.75" customHeight="1">
      <c r="A344" s="78"/>
      <c r="B344" s="78"/>
      <c r="C344" s="78"/>
      <c r="D344" s="89"/>
      <c r="E344" s="81"/>
      <c r="F344" s="79"/>
      <c r="G344" s="38" t="s">
        <v>12</v>
      </c>
      <c r="H344" s="37">
        <f t="shared" ref="H344:I346" si="4">H349+H355</f>
        <v>163886.9</v>
      </c>
      <c r="I344" s="45">
        <f t="shared" si="4"/>
        <v>163886.9</v>
      </c>
    </row>
    <row r="345" spans="1:10" ht="15.75" customHeight="1">
      <c r="A345" s="78"/>
      <c r="B345" s="78"/>
      <c r="C345" s="78"/>
      <c r="D345" s="89"/>
      <c r="E345" s="81"/>
      <c r="F345" s="79"/>
      <c r="G345" s="38" t="s">
        <v>13</v>
      </c>
      <c r="H345" s="37">
        <f t="shared" si="4"/>
        <v>63733.8</v>
      </c>
      <c r="I345" s="45">
        <f t="shared" si="4"/>
        <v>63733.8</v>
      </c>
    </row>
    <row r="346" spans="1:10" ht="15.75" customHeight="1">
      <c r="A346" s="78"/>
      <c r="B346" s="78"/>
      <c r="C346" s="78"/>
      <c r="D346" s="89"/>
      <c r="E346" s="81"/>
      <c r="F346" s="79"/>
      <c r="G346" s="38" t="s">
        <v>14</v>
      </c>
      <c r="H346" s="37">
        <f t="shared" si="4"/>
        <v>28498</v>
      </c>
      <c r="I346" s="45">
        <f t="shared" si="4"/>
        <v>28498</v>
      </c>
      <c r="J346" s="53"/>
    </row>
    <row r="347" spans="1:10" ht="15.75" customHeight="1">
      <c r="A347" s="78"/>
      <c r="B347" s="78"/>
      <c r="C347" s="78"/>
      <c r="D347" s="89"/>
      <c r="E347" s="81"/>
      <c r="F347" s="79"/>
      <c r="G347" s="38" t="s">
        <v>15</v>
      </c>
      <c r="H347" s="37">
        <v>0</v>
      </c>
      <c r="I347" s="45">
        <v>0</v>
      </c>
    </row>
    <row r="348" spans="1:10" ht="15.75" customHeight="1">
      <c r="A348" s="78"/>
      <c r="B348" s="78" t="s">
        <v>245</v>
      </c>
      <c r="C348" s="78"/>
      <c r="D348" s="89" t="s">
        <v>246</v>
      </c>
      <c r="E348" s="81">
        <v>46022</v>
      </c>
      <c r="F348" s="79" t="s">
        <v>247</v>
      </c>
      <c r="G348" s="38" t="s">
        <v>11</v>
      </c>
      <c r="H348" s="37">
        <f>SUM(H349:H352)</f>
        <v>229919.90000000002</v>
      </c>
      <c r="I348" s="45">
        <f>SUM(I349:I352)</f>
        <v>229919.90000000002</v>
      </c>
      <c r="J348" s="51" t="s">
        <v>450</v>
      </c>
    </row>
    <row r="349" spans="1:10" ht="15.75" customHeight="1">
      <c r="A349" s="78"/>
      <c r="B349" s="78"/>
      <c r="C349" s="78"/>
      <c r="D349" s="89"/>
      <c r="E349" s="81"/>
      <c r="F349" s="79"/>
      <c r="G349" s="38" t="s">
        <v>12</v>
      </c>
      <c r="H349" s="37">
        <v>163886.9</v>
      </c>
      <c r="I349" s="45">
        <v>163886.9</v>
      </c>
    </row>
    <row r="350" spans="1:10" ht="15.75" customHeight="1">
      <c r="A350" s="78"/>
      <c r="B350" s="78"/>
      <c r="C350" s="78"/>
      <c r="D350" s="89"/>
      <c r="E350" s="81"/>
      <c r="F350" s="79"/>
      <c r="G350" s="38" t="s">
        <v>13</v>
      </c>
      <c r="H350" s="37">
        <v>63733.8</v>
      </c>
      <c r="I350" s="45">
        <v>63733.8</v>
      </c>
    </row>
    <row r="351" spans="1:10" ht="30.75" customHeight="1">
      <c r="A351" s="78"/>
      <c r="B351" s="78"/>
      <c r="C351" s="78"/>
      <c r="D351" s="89"/>
      <c r="E351" s="81"/>
      <c r="F351" s="79"/>
      <c r="G351" s="38" t="s">
        <v>14</v>
      </c>
      <c r="H351" s="37">
        <v>2299.1999999999998</v>
      </c>
      <c r="I351" s="45">
        <v>2299.1999999999998</v>
      </c>
    </row>
    <row r="352" spans="1:10" ht="15.75" customHeight="1">
      <c r="A352" s="34"/>
      <c r="B352" s="34" t="s">
        <v>233</v>
      </c>
      <c r="C352" s="34"/>
      <c r="D352" s="89" t="s">
        <v>180</v>
      </c>
      <c r="E352" s="79" t="s">
        <v>443</v>
      </c>
      <c r="F352" s="79" t="s">
        <v>24</v>
      </c>
      <c r="G352" s="82" t="s">
        <v>24</v>
      </c>
      <c r="H352" s="86" t="s">
        <v>24</v>
      </c>
      <c r="I352" s="148" t="s">
        <v>24</v>
      </c>
    </row>
    <row r="353" spans="1:10" ht="84" customHeight="1">
      <c r="A353" s="34"/>
      <c r="B353" s="34" t="s">
        <v>249</v>
      </c>
      <c r="C353" s="34"/>
      <c r="D353" s="89"/>
      <c r="E353" s="79"/>
      <c r="F353" s="79"/>
      <c r="G353" s="85"/>
      <c r="H353" s="86"/>
      <c r="I353" s="148"/>
    </row>
    <row r="354" spans="1:10" ht="15.75" customHeight="1">
      <c r="A354" s="78"/>
      <c r="B354" s="78" t="s">
        <v>250</v>
      </c>
      <c r="C354" s="78"/>
      <c r="D354" s="89" t="s">
        <v>180</v>
      </c>
      <c r="E354" s="81">
        <v>46022</v>
      </c>
      <c r="F354" s="79" t="s">
        <v>251</v>
      </c>
      <c r="G354" s="38" t="s">
        <v>11</v>
      </c>
      <c r="H354" s="37">
        <f>SUM(H355:H358)</f>
        <v>26198.799999999999</v>
      </c>
      <c r="I354" s="45">
        <f>SUM(I355:I358)</f>
        <v>26198.799999999999</v>
      </c>
      <c r="J354" s="51" t="s">
        <v>451</v>
      </c>
    </row>
    <row r="355" spans="1:10" ht="15.75" customHeight="1">
      <c r="A355" s="78"/>
      <c r="B355" s="78"/>
      <c r="C355" s="78"/>
      <c r="D355" s="89"/>
      <c r="E355" s="81"/>
      <c r="F355" s="79"/>
      <c r="G355" s="38" t="s">
        <v>12</v>
      </c>
      <c r="H355" s="37">
        <v>0</v>
      </c>
      <c r="I355" s="45">
        <v>0</v>
      </c>
    </row>
    <row r="356" spans="1:10" ht="15.75" customHeight="1">
      <c r="A356" s="78"/>
      <c r="B356" s="78"/>
      <c r="C356" s="78"/>
      <c r="D356" s="89"/>
      <c r="E356" s="81"/>
      <c r="F356" s="79"/>
      <c r="G356" s="38" t="s">
        <v>13</v>
      </c>
      <c r="H356" s="37">
        <v>0</v>
      </c>
      <c r="I356" s="45">
        <v>0</v>
      </c>
    </row>
    <row r="357" spans="1:10" ht="15.75" customHeight="1">
      <c r="A357" s="78"/>
      <c r="B357" s="78"/>
      <c r="C357" s="78"/>
      <c r="D357" s="89"/>
      <c r="E357" s="81"/>
      <c r="F357" s="79"/>
      <c r="G357" s="38" t="s">
        <v>14</v>
      </c>
      <c r="H357" s="37">
        <v>26198.799999999999</v>
      </c>
      <c r="I357" s="45">
        <v>26198.799999999999</v>
      </c>
    </row>
    <row r="358" spans="1:10" ht="15.75" customHeight="1">
      <c r="A358" s="78"/>
      <c r="B358" s="78"/>
      <c r="C358" s="78"/>
      <c r="D358" s="89"/>
      <c r="E358" s="81"/>
      <c r="F358" s="79"/>
      <c r="G358" s="38" t="s">
        <v>15</v>
      </c>
      <c r="H358" s="37">
        <v>0</v>
      </c>
      <c r="I358" s="45">
        <v>0</v>
      </c>
    </row>
    <row r="359" spans="1:10" ht="15.75" customHeight="1">
      <c r="A359" s="34"/>
      <c r="B359" s="34" t="s">
        <v>240</v>
      </c>
      <c r="C359" s="34"/>
      <c r="D359" s="89" t="s">
        <v>180</v>
      </c>
      <c r="E359" s="79" t="s">
        <v>443</v>
      </c>
      <c r="F359" s="79" t="s">
        <v>24</v>
      </c>
      <c r="G359" s="82" t="s">
        <v>24</v>
      </c>
      <c r="H359" s="86" t="s">
        <v>24</v>
      </c>
      <c r="I359" s="148" t="s">
        <v>24</v>
      </c>
    </row>
    <row r="360" spans="1:10" ht="64.5" customHeight="1">
      <c r="A360" s="34"/>
      <c r="B360" s="34" t="s">
        <v>253</v>
      </c>
      <c r="C360" s="34"/>
      <c r="D360" s="89"/>
      <c r="E360" s="79"/>
      <c r="F360" s="79"/>
      <c r="G360" s="85"/>
      <c r="H360" s="86"/>
      <c r="I360" s="148"/>
    </row>
    <row r="361" spans="1:10" ht="18.75" customHeight="1">
      <c r="A361" s="78"/>
      <c r="B361" s="78" t="s">
        <v>254</v>
      </c>
      <c r="C361" s="78"/>
      <c r="D361" s="89" t="s">
        <v>214</v>
      </c>
      <c r="E361" s="81">
        <v>46022</v>
      </c>
      <c r="F361" s="79" t="s">
        <v>255</v>
      </c>
      <c r="G361" s="38" t="s">
        <v>11</v>
      </c>
      <c r="H361" s="37">
        <f>SUM(H362:H365)</f>
        <v>80060.600000000006</v>
      </c>
      <c r="I361" s="45">
        <f>SUM(I362:I365)</f>
        <v>80060.600000000006</v>
      </c>
    </row>
    <row r="362" spans="1:10" ht="18.75" customHeight="1">
      <c r="A362" s="78"/>
      <c r="B362" s="78"/>
      <c r="C362" s="78"/>
      <c r="D362" s="89"/>
      <c r="E362" s="81"/>
      <c r="F362" s="79"/>
      <c r="G362" s="38" t="s">
        <v>12</v>
      </c>
      <c r="H362" s="37">
        <f t="shared" ref="H362:I364" si="5">H367+H376+H383</f>
        <v>0</v>
      </c>
      <c r="I362" s="45">
        <f t="shared" si="5"/>
        <v>0</v>
      </c>
    </row>
    <row r="363" spans="1:10" ht="18.75" customHeight="1">
      <c r="A363" s="78"/>
      <c r="B363" s="78"/>
      <c r="C363" s="78"/>
      <c r="D363" s="89"/>
      <c r="E363" s="81"/>
      <c r="F363" s="79"/>
      <c r="G363" s="38" t="s">
        <v>13</v>
      </c>
      <c r="H363" s="37">
        <f t="shared" si="5"/>
        <v>16835</v>
      </c>
      <c r="I363" s="45">
        <f t="shared" si="5"/>
        <v>16835</v>
      </c>
    </row>
    <row r="364" spans="1:10" ht="18.75" customHeight="1">
      <c r="A364" s="78"/>
      <c r="B364" s="78"/>
      <c r="C364" s="78"/>
      <c r="D364" s="89"/>
      <c r="E364" s="81"/>
      <c r="F364" s="79"/>
      <c r="G364" s="38" t="s">
        <v>14</v>
      </c>
      <c r="H364" s="37">
        <f t="shared" si="5"/>
        <v>63225.599999999999</v>
      </c>
      <c r="I364" s="45">
        <f t="shared" si="5"/>
        <v>63225.599999999999</v>
      </c>
    </row>
    <row r="365" spans="1:10" ht="18.75" customHeight="1">
      <c r="A365" s="78"/>
      <c r="B365" s="78"/>
      <c r="C365" s="78"/>
      <c r="D365" s="89"/>
      <c r="E365" s="81"/>
      <c r="F365" s="79"/>
      <c r="G365" s="38" t="s">
        <v>15</v>
      </c>
      <c r="H365" s="37">
        <v>0</v>
      </c>
      <c r="I365" s="45">
        <v>0</v>
      </c>
    </row>
    <row r="366" spans="1:10" ht="20.25" customHeight="1">
      <c r="A366" s="78"/>
      <c r="B366" s="78" t="s">
        <v>256</v>
      </c>
      <c r="C366" s="78"/>
      <c r="D366" s="89" t="s">
        <v>180</v>
      </c>
      <c r="E366" s="81">
        <v>46022</v>
      </c>
      <c r="F366" s="79" t="s">
        <v>483</v>
      </c>
      <c r="G366" s="38" t="s">
        <v>11</v>
      </c>
      <c r="H366" s="37">
        <f>SUM(H367:H370)</f>
        <v>78555</v>
      </c>
      <c r="I366" s="45">
        <f>SUM(I367:I370)</f>
        <v>78555</v>
      </c>
    </row>
    <row r="367" spans="1:10" ht="20.25" customHeight="1">
      <c r="A367" s="78"/>
      <c r="B367" s="78"/>
      <c r="C367" s="78"/>
      <c r="D367" s="89"/>
      <c r="E367" s="81"/>
      <c r="F367" s="79"/>
      <c r="G367" s="38" t="s">
        <v>12</v>
      </c>
      <c r="H367" s="37">
        <v>0</v>
      </c>
      <c r="I367" s="45">
        <v>0</v>
      </c>
    </row>
    <row r="368" spans="1:10" ht="20.25" customHeight="1">
      <c r="A368" s="78"/>
      <c r="B368" s="78"/>
      <c r="C368" s="78"/>
      <c r="D368" s="89"/>
      <c r="E368" s="81"/>
      <c r="F368" s="79"/>
      <c r="G368" s="38" t="s">
        <v>13</v>
      </c>
      <c r="H368" s="37">
        <f>15480</f>
        <v>15480</v>
      </c>
      <c r="I368" s="45">
        <f>15480</f>
        <v>15480</v>
      </c>
      <c r="J368" s="51" t="s">
        <v>484</v>
      </c>
    </row>
    <row r="369" spans="1:17" ht="20.25" customHeight="1">
      <c r="A369" s="78"/>
      <c r="B369" s="78"/>
      <c r="C369" s="78"/>
      <c r="D369" s="89"/>
      <c r="E369" s="81"/>
      <c r="F369" s="79"/>
      <c r="G369" s="38" t="s">
        <v>14</v>
      </c>
      <c r="H369" s="37">
        <f>61355+1720</f>
        <v>63075</v>
      </c>
      <c r="I369" s="45">
        <f>61355+1720</f>
        <v>63075</v>
      </c>
      <c r="J369" s="56" t="s">
        <v>454</v>
      </c>
      <c r="K369" s="19"/>
      <c r="P369" s="21">
        <f>61355+1720</f>
        <v>63075</v>
      </c>
      <c r="Q369" s="22"/>
    </row>
    <row r="370" spans="1:17" ht="20.25" customHeight="1">
      <c r="A370" s="78"/>
      <c r="B370" s="78"/>
      <c r="C370" s="78"/>
      <c r="D370" s="89"/>
      <c r="E370" s="81"/>
      <c r="F370" s="79"/>
      <c r="G370" s="38" t="s">
        <v>15</v>
      </c>
      <c r="H370" s="37">
        <v>0</v>
      </c>
      <c r="I370" s="45">
        <v>0</v>
      </c>
    </row>
    <row r="371" spans="1:17" ht="15.75" customHeight="1">
      <c r="A371" s="34"/>
      <c r="B371" s="34" t="s">
        <v>248</v>
      </c>
      <c r="C371" s="34"/>
      <c r="D371" s="89" t="s">
        <v>481</v>
      </c>
      <c r="E371" s="79" t="s">
        <v>442</v>
      </c>
      <c r="F371" s="79" t="s">
        <v>24</v>
      </c>
      <c r="G371" s="82" t="s">
        <v>24</v>
      </c>
      <c r="H371" s="86" t="s">
        <v>24</v>
      </c>
      <c r="I371" s="148" t="s">
        <v>24</v>
      </c>
    </row>
    <row r="372" spans="1:17" ht="93" customHeight="1">
      <c r="A372" s="34"/>
      <c r="B372" s="34" t="s">
        <v>259</v>
      </c>
      <c r="C372" s="34"/>
      <c r="D372" s="89"/>
      <c r="E372" s="79"/>
      <c r="F372" s="79"/>
      <c r="G372" s="85"/>
      <c r="H372" s="86"/>
      <c r="I372" s="148"/>
    </row>
    <row r="373" spans="1:17" ht="15.75" customHeight="1">
      <c r="A373" s="34"/>
      <c r="B373" s="34" t="s">
        <v>252</v>
      </c>
      <c r="C373" s="34"/>
      <c r="D373" s="89" t="s">
        <v>481</v>
      </c>
      <c r="E373" s="79" t="s">
        <v>442</v>
      </c>
      <c r="F373" s="79" t="s">
        <v>24</v>
      </c>
      <c r="G373" s="82" t="s">
        <v>24</v>
      </c>
      <c r="H373" s="86" t="s">
        <v>24</v>
      </c>
      <c r="I373" s="148" t="s">
        <v>24</v>
      </c>
    </row>
    <row r="374" spans="1:17" ht="99" customHeight="1">
      <c r="A374" s="34"/>
      <c r="B374" s="34" t="s">
        <v>262</v>
      </c>
      <c r="C374" s="34"/>
      <c r="D374" s="89"/>
      <c r="E374" s="79"/>
      <c r="F374" s="79"/>
      <c r="G374" s="85"/>
      <c r="H374" s="86"/>
      <c r="I374" s="148"/>
    </row>
    <row r="375" spans="1:17" ht="15.75" customHeight="1">
      <c r="A375" s="78"/>
      <c r="B375" s="78" t="s">
        <v>263</v>
      </c>
      <c r="C375" s="78"/>
      <c r="D375" s="89" t="s">
        <v>480</v>
      </c>
      <c r="E375" s="81">
        <v>46022</v>
      </c>
      <c r="F375" s="79" t="s">
        <v>500</v>
      </c>
      <c r="G375" s="38" t="s">
        <v>11</v>
      </c>
      <c r="H375" s="37">
        <f>SUM(H376:H379)</f>
        <v>849</v>
      </c>
      <c r="I375" s="45">
        <f>SUM(I376:I379)</f>
        <v>849</v>
      </c>
      <c r="J375" s="51" t="s">
        <v>452</v>
      </c>
      <c r="M375" s="151" t="s">
        <v>453</v>
      </c>
    </row>
    <row r="376" spans="1:17" ht="15.75" customHeight="1">
      <c r="A376" s="78"/>
      <c r="B376" s="78"/>
      <c r="C376" s="78"/>
      <c r="D376" s="89"/>
      <c r="E376" s="81"/>
      <c r="F376" s="79"/>
      <c r="G376" s="38" t="s">
        <v>12</v>
      </c>
      <c r="H376" s="37">
        <v>0</v>
      </c>
      <c r="I376" s="45">
        <v>0</v>
      </c>
      <c r="M376" s="151"/>
    </row>
    <row r="377" spans="1:17" ht="15.75" customHeight="1">
      <c r="A377" s="78"/>
      <c r="B377" s="78"/>
      <c r="C377" s="78"/>
      <c r="D377" s="89"/>
      <c r="E377" s="81"/>
      <c r="F377" s="79"/>
      <c r="G377" s="38" t="s">
        <v>13</v>
      </c>
      <c r="H377" s="37">
        <f>1355-590.9</f>
        <v>764.1</v>
      </c>
      <c r="I377" s="45">
        <f>1355-590.9</f>
        <v>764.1</v>
      </c>
      <c r="J377" s="51">
        <v>656.6</v>
      </c>
      <c r="K377" s="10" t="s">
        <v>447</v>
      </c>
      <c r="L377" s="10">
        <v>100</v>
      </c>
      <c r="M377" s="151"/>
    </row>
    <row r="378" spans="1:17" ht="15.75" customHeight="1">
      <c r="A378" s="78"/>
      <c r="B378" s="78"/>
      <c r="C378" s="78"/>
      <c r="D378" s="89"/>
      <c r="E378" s="81"/>
      <c r="F378" s="79"/>
      <c r="G378" s="38" t="s">
        <v>14</v>
      </c>
      <c r="H378" s="37">
        <f>150.6-65.7</f>
        <v>84.899999999999991</v>
      </c>
      <c r="I378" s="45">
        <f>150.6-65.7</f>
        <v>84.899999999999991</v>
      </c>
      <c r="J378" s="51">
        <f>J377*L378/L377</f>
        <v>590.94000000000005</v>
      </c>
      <c r="L378" s="10">
        <v>90</v>
      </c>
      <c r="M378" s="151"/>
    </row>
    <row r="379" spans="1:17" ht="15.75" customHeight="1">
      <c r="A379" s="78"/>
      <c r="B379" s="78"/>
      <c r="C379" s="78"/>
      <c r="D379" s="89"/>
      <c r="E379" s="81"/>
      <c r="F379" s="79"/>
      <c r="G379" s="38" t="s">
        <v>15</v>
      </c>
      <c r="H379" s="37">
        <v>0</v>
      </c>
      <c r="I379" s="45">
        <v>0</v>
      </c>
      <c r="J379" s="51">
        <f>J377*L379/L377</f>
        <v>65.66</v>
      </c>
      <c r="L379" s="10">
        <v>10</v>
      </c>
      <c r="M379" s="151"/>
    </row>
    <row r="380" spans="1:17" ht="15.75" customHeight="1">
      <c r="A380" s="34"/>
      <c r="B380" s="34" t="s">
        <v>258</v>
      </c>
      <c r="C380" s="34"/>
      <c r="D380" s="89" t="s">
        <v>480</v>
      </c>
      <c r="E380" s="79" t="s">
        <v>443</v>
      </c>
      <c r="F380" s="79" t="s">
        <v>24</v>
      </c>
      <c r="G380" s="82" t="s">
        <v>24</v>
      </c>
      <c r="H380" s="86" t="s">
        <v>24</v>
      </c>
      <c r="I380" s="148" t="s">
        <v>24</v>
      </c>
      <c r="M380" s="151"/>
    </row>
    <row r="381" spans="1:17" ht="60.75" customHeight="1">
      <c r="A381" s="34"/>
      <c r="B381" s="34" t="s">
        <v>266</v>
      </c>
      <c r="C381" s="34"/>
      <c r="D381" s="89"/>
      <c r="E381" s="79"/>
      <c r="F381" s="79"/>
      <c r="G381" s="85"/>
      <c r="H381" s="86"/>
      <c r="I381" s="148"/>
      <c r="M381" s="151"/>
    </row>
    <row r="382" spans="1:17" ht="15.75" customHeight="1">
      <c r="A382" s="78"/>
      <c r="B382" s="78" t="s">
        <v>267</v>
      </c>
      <c r="C382" s="78"/>
      <c r="D382" s="89" t="s">
        <v>480</v>
      </c>
      <c r="E382" s="81">
        <v>46022</v>
      </c>
      <c r="F382" s="79" t="s">
        <v>500</v>
      </c>
      <c r="G382" s="38" t="s">
        <v>11</v>
      </c>
      <c r="H382" s="37">
        <f>SUM(H383:H386)</f>
        <v>656.6</v>
      </c>
      <c r="I382" s="45">
        <f>SUM(I383:I386)</f>
        <v>656.6</v>
      </c>
      <c r="J382" s="51" t="s">
        <v>448</v>
      </c>
      <c r="M382" s="151"/>
    </row>
    <row r="383" spans="1:17" ht="15.75" customHeight="1">
      <c r="A383" s="78"/>
      <c r="B383" s="78"/>
      <c r="C383" s="78"/>
      <c r="D383" s="89"/>
      <c r="E383" s="81"/>
      <c r="F383" s="79"/>
      <c r="G383" s="38" t="s">
        <v>12</v>
      </c>
      <c r="H383" s="37">
        <v>0</v>
      </c>
      <c r="I383" s="45">
        <v>0</v>
      </c>
      <c r="M383" s="151"/>
    </row>
    <row r="384" spans="1:17" ht="15.75" customHeight="1">
      <c r="A384" s="78"/>
      <c r="B384" s="78"/>
      <c r="C384" s="78"/>
      <c r="D384" s="89"/>
      <c r="E384" s="81"/>
      <c r="F384" s="79"/>
      <c r="G384" s="38" t="s">
        <v>13</v>
      </c>
      <c r="H384" s="37">
        <v>590.9</v>
      </c>
      <c r="I384" s="45">
        <v>590.9</v>
      </c>
      <c r="J384" s="51" t="s">
        <v>485</v>
      </c>
      <c r="M384" s="151"/>
    </row>
    <row r="385" spans="1:13" ht="15.75" customHeight="1">
      <c r="A385" s="78"/>
      <c r="B385" s="78"/>
      <c r="C385" s="78"/>
      <c r="D385" s="89"/>
      <c r="E385" s="81"/>
      <c r="F385" s="79"/>
      <c r="G385" s="38" t="s">
        <v>14</v>
      </c>
      <c r="H385" s="37">
        <v>65.7</v>
      </c>
      <c r="I385" s="45">
        <v>65.7</v>
      </c>
      <c r="M385" s="151"/>
    </row>
    <row r="386" spans="1:13" ht="15.75" customHeight="1">
      <c r="A386" s="78"/>
      <c r="B386" s="78"/>
      <c r="C386" s="78"/>
      <c r="D386" s="89"/>
      <c r="E386" s="81"/>
      <c r="F386" s="79"/>
      <c r="G386" s="38" t="s">
        <v>15</v>
      </c>
      <c r="H386" s="37">
        <v>0</v>
      </c>
      <c r="I386" s="45">
        <v>0</v>
      </c>
      <c r="M386" s="151"/>
    </row>
    <row r="387" spans="1:13" ht="15.75" customHeight="1">
      <c r="A387" s="34"/>
      <c r="B387" s="34" t="s">
        <v>261</v>
      </c>
      <c r="C387" s="34"/>
      <c r="D387" s="89" t="s">
        <v>480</v>
      </c>
      <c r="E387" s="79" t="s">
        <v>443</v>
      </c>
      <c r="F387" s="79" t="s">
        <v>24</v>
      </c>
      <c r="G387" s="82" t="s">
        <v>24</v>
      </c>
      <c r="H387" s="86" t="s">
        <v>24</v>
      </c>
      <c r="I387" s="148" t="s">
        <v>24</v>
      </c>
    </row>
    <row r="388" spans="1:13" ht="60.75" customHeight="1">
      <c r="A388" s="34"/>
      <c r="B388" s="34" t="s">
        <v>270</v>
      </c>
      <c r="C388" s="34"/>
      <c r="D388" s="89"/>
      <c r="E388" s="79"/>
      <c r="F388" s="79"/>
      <c r="G388" s="84"/>
      <c r="H388" s="86"/>
      <c r="I388" s="148"/>
    </row>
    <row r="389" spans="1:13" ht="27.75" customHeight="1">
      <c r="A389" s="78"/>
      <c r="B389" s="78" t="s">
        <v>277</v>
      </c>
      <c r="C389" s="78"/>
      <c r="D389" s="87" t="s">
        <v>482</v>
      </c>
      <c r="E389" s="81">
        <v>46022</v>
      </c>
      <c r="F389" s="79" t="s">
        <v>279</v>
      </c>
      <c r="G389" s="38" t="s">
        <v>11</v>
      </c>
      <c r="H389" s="37">
        <v>0</v>
      </c>
      <c r="I389" s="45">
        <v>0</v>
      </c>
    </row>
    <row r="390" spans="1:13" ht="21" customHeight="1">
      <c r="A390" s="78"/>
      <c r="B390" s="78"/>
      <c r="C390" s="78"/>
      <c r="D390" s="92"/>
      <c r="E390" s="81"/>
      <c r="F390" s="79"/>
      <c r="G390" s="38" t="s">
        <v>12</v>
      </c>
      <c r="H390" s="37">
        <v>0</v>
      </c>
      <c r="I390" s="45">
        <v>0</v>
      </c>
    </row>
    <row r="391" spans="1:13" ht="15.75" customHeight="1">
      <c r="A391" s="78"/>
      <c r="B391" s="78"/>
      <c r="C391" s="78"/>
      <c r="D391" s="92"/>
      <c r="E391" s="81"/>
      <c r="F391" s="79"/>
      <c r="G391" s="38" t="s">
        <v>13</v>
      </c>
      <c r="H391" s="37">
        <v>0</v>
      </c>
      <c r="I391" s="45">
        <v>0</v>
      </c>
    </row>
    <row r="392" spans="1:13" ht="15.75" customHeight="1">
      <c r="A392" s="78"/>
      <c r="B392" s="78"/>
      <c r="C392" s="78"/>
      <c r="D392" s="92"/>
      <c r="E392" s="81"/>
      <c r="F392" s="79"/>
      <c r="G392" s="38" t="s">
        <v>14</v>
      </c>
      <c r="H392" s="37">
        <v>0</v>
      </c>
      <c r="I392" s="45">
        <v>0</v>
      </c>
    </row>
    <row r="393" spans="1:13" ht="15.75" customHeight="1">
      <c r="A393" s="78"/>
      <c r="B393" s="78"/>
      <c r="C393" s="78"/>
      <c r="D393" s="88"/>
      <c r="E393" s="81"/>
      <c r="F393" s="79"/>
      <c r="G393" s="38" t="s">
        <v>15</v>
      </c>
      <c r="H393" s="37">
        <v>0</v>
      </c>
      <c r="I393" s="45">
        <v>0</v>
      </c>
    </row>
    <row r="394" spans="1:13" ht="15.75" customHeight="1">
      <c r="A394" s="34"/>
      <c r="B394" s="34" t="s">
        <v>265</v>
      </c>
      <c r="C394" s="34"/>
      <c r="D394" s="89" t="s">
        <v>482</v>
      </c>
      <c r="E394" s="81">
        <v>45930</v>
      </c>
      <c r="F394" s="79" t="s">
        <v>24</v>
      </c>
      <c r="G394" s="82" t="s">
        <v>24</v>
      </c>
      <c r="H394" s="86" t="s">
        <v>24</v>
      </c>
      <c r="I394" s="148" t="s">
        <v>24</v>
      </c>
    </row>
    <row r="395" spans="1:13" ht="81" customHeight="1">
      <c r="A395" s="34"/>
      <c r="B395" s="34" t="s">
        <v>281</v>
      </c>
      <c r="C395" s="34"/>
      <c r="D395" s="89"/>
      <c r="E395" s="81"/>
      <c r="F395" s="79"/>
      <c r="G395" s="84"/>
      <c r="H395" s="86"/>
      <c r="I395" s="148"/>
    </row>
    <row r="396" spans="1:13" ht="15.75" customHeight="1">
      <c r="A396" s="78"/>
      <c r="B396" s="78" t="s">
        <v>283</v>
      </c>
      <c r="C396" s="78"/>
      <c r="D396" s="89" t="s">
        <v>480</v>
      </c>
      <c r="E396" s="81">
        <v>46022</v>
      </c>
      <c r="F396" s="79" t="s">
        <v>284</v>
      </c>
      <c r="G396" s="38" t="s">
        <v>11</v>
      </c>
      <c r="H396" s="37">
        <v>0</v>
      </c>
      <c r="I396" s="45">
        <v>0</v>
      </c>
    </row>
    <row r="397" spans="1:13" ht="15.75" customHeight="1">
      <c r="A397" s="78"/>
      <c r="B397" s="78"/>
      <c r="C397" s="78"/>
      <c r="D397" s="89"/>
      <c r="E397" s="81"/>
      <c r="F397" s="79"/>
      <c r="G397" s="38" t="s">
        <v>12</v>
      </c>
      <c r="H397" s="37">
        <v>0</v>
      </c>
      <c r="I397" s="45">
        <v>0</v>
      </c>
    </row>
    <row r="398" spans="1:13" ht="15.75" customHeight="1">
      <c r="A398" s="78"/>
      <c r="B398" s="78"/>
      <c r="C398" s="78"/>
      <c r="D398" s="89"/>
      <c r="E398" s="81"/>
      <c r="F398" s="79"/>
      <c r="G398" s="38" t="s">
        <v>13</v>
      </c>
      <c r="H398" s="37">
        <v>0</v>
      </c>
      <c r="I398" s="45">
        <v>0</v>
      </c>
    </row>
    <row r="399" spans="1:13" ht="15.75" customHeight="1">
      <c r="A399" s="78"/>
      <c r="B399" s="78"/>
      <c r="C399" s="78"/>
      <c r="D399" s="89"/>
      <c r="E399" s="81"/>
      <c r="F399" s="79"/>
      <c r="G399" s="38" t="s">
        <v>14</v>
      </c>
      <c r="H399" s="37">
        <v>0</v>
      </c>
      <c r="I399" s="45">
        <v>0</v>
      </c>
    </row>
    <row r="400" spans="1:13" ht="15.75" customHeight="1">
      <c r="A400" s="78"/>
      <c r="B400" s="78"/>
      <c r="C400" s="78"/>
      <c r="D400" s="89"/>
      <c r="E400" s="81"/>
      <c r="F400" s="79"/>
      <c r="G400" s="38" t="s">
        <v>15</v>
      </c>
      <c r="H400" s="37">
        <v>0</v>
      </c>
      <c r="I400" s="45">
        <v>0</v>
      </c>
    </row>
    <row r="401" spans="1:9" ht="24.75" customHeight="1">
      <c r="A401" s="34"/>
      <c r="B401" s="34" t="s">
        <v>269</v>
      </c>
      <c r="C401" s="34"/>
      <c r="D401" s="89" t="s">
        <v>480</v>
      </c>
      <c r="E401" s="81">
        <v>46022</v>
      </c>
      <c r="F401" s="79" t="s">
        <v>24</v>
      </c>
      <c r="G401" s="82" t="s">
        <v>24</v>
      </c>
      <c r="H401" s="86" t="s">
        <v>24</v>
      </c>
      <c r="I401" s="148" t="s">
        <v>24</v>
      </c>
    </row>
    <row r="402" spans="1:9" ht="64.5" customHeight="1">
      <c r="A402" s="34"/>
      <c r="B402" s="34" t="s">
        <v>286</v>
      </c>
      <c r="C402" s="34"/>
      <c r="D402" s="89"/>
      <c r="E402" s="81"/>
      <c r="F402" s="79"/>
      <c r="G402" s="84"/>
      <c r="H402" s="86"/>
      <c r="I402" s="148"/>
    </row>
    <row r="403" spans="1:9" ht="15.75" customHeight="1">
      <c r="A403" s="78"/>
      <c r="B403" s="78" t="s">
        <v>287</v>
      </c>
      <c r="C403" s="78"/>
      <c r="D403" s="89" t="s">
        <v>227</v>
      </c>
      <c r="E403" s="81">
        <v>46022</v>
      </c>
      <c r="F403" s="79" t="s">
        <v>288</v>
      </c>
      <c r="G403" s="38" t="s">
        <v>11</v>
      </c>
      <c r="H403" s="37">
        <v>0</v>
      </c>
      <c r="I403" s="45">
        <v>0</v>
      </c>
    </row>
    <row r="404" spans="1:9" ht="15.75" customHeight="1">
      <c r="A404" s="78"/>
      <c r="B404" s="78"/>
      <c r="C404" s="78"/>
      <c r="D404" s="89"/>
      <c r="E404" s="81"/>
      <c r="F404" s="79"/>
      <c r="G404" s="38" t="s">
        <v>12</v>
      </c>
      <c r="H404" s="37">
        <v>0</v>
      </c>
      <c r="I404" s="45">
        <v>0</v>
      </c>
    </row>
    <row r="405" spans="1:9" ht="15.75" customHeight="1">
      <c r="A405" s="78"/>
      <c r="B405" s="78"/>
      <c r="C405" s="78"/>
      <c r="D405" s="89"/>
      <c r="E405" s="81"/>
      <c r="F405" s="79"/>
      <c r="G405" s="38" t="s">
        <v>13</v>
      </c>
      <c r="H405" s="37">
        <v>0</v>
      </c>
      <c r="I405" s="45">
        <v>0</v>
      </c>
    </row>
    <row r="406" spans="1:9" ht="15.75" customHeight="1">
      <c r="A406" s="78"/>
      <c r="B406" s="78"/>
      <c r="C406" s="78"/>
      <c r="D406" s="89"/>
      <c r="E406" s="81"/>
      <c r="F406" s="79"/>
      <c r="G406" s="38" t="s">
        <v>14</v>
      </c>
      <c r="H406" s="37">
        <v>0</v>
      </c>
      <c r="I406" s="45">
        <v>0</v>
      </c>
    </row>
    <row r="407" spans="1:9" ht="21" customHeight="1">
      <c r="A407" s="78"/>
      <c r="B407" s="78"/>
      <c r="C407" s="78"/>
      <c r="D407" s="89"/>
      <c r="E407" s="81"/>
      <c r="F407" s="79"/>
      <c r="G407" s="38" t="s">
        <v>15</v>
      </c>
      <c r="H407" s="37">
        <v>0</v>
      </c>
      <c r="I407" s="45">
        <v>0</v>
      </c>
    </row>
    <row r="408" spans="1:9" ht="15.75" customHeight="1">
      <c r="A408" s="78"/>
      <c r="B408" s="78" t="s">
        <v>289</v>
      </c>
      <c r="C408" s="78"/>
      <c r="D408" s="89" t="s">
        <v>205</v>
      </c>
      <c r="E408" s="81">
        <v>46022</v>
      </c>
      <c r="F408" s="79" t="s">
        <v>288</v>
      </c>
      <c r="G408" s="38" t="s">
        <v>11</v>
      </c>
      <c r="H408" s="37">
        <v>0</v>
      </c>
      <c r="I408" s="45">
        <v>0</v>
      </c>
    </row>
    <row r="409" spans="1:9" ht="15.75" customHeight="1">
      <c r="A409" s="78"/>
      <c r="B409" s="78"/>
      <c r="C409" s="78"/>
      <c r="D409" s="89"/>
      <c r="E409" s="81"/>
      <c r="F409" s="79"/>
      <c r="G409" s="38" t="s">
        <v>12</v>
      </c>
      <c r="H409" s="37">
        <v>0</v>
      </c>
      <c r="I409" s="45">
        <v>0</v>
      </c>
    </row>
    <row r="410" spans="1:9" ht="15.75" customHeight="1">
      <c r="A410" s="78"/>
      <c r="B410" s="78"/>
      <c r="C410" s="78"/>
      <c r="D410" s="89"/>
      <c r="E410" s="81"/>
      <c r="F410" s="79"/>
      <c r="G410" s="38" t="s">
        <v>13</v>
      </c>
      <c r="H410" s="37">
        <v>0</v>
      </c>
      <c r="I410" s="45">
        <v>0</v>
      </c>
    </row>
    <row r="411" spans="1:9" ht="15.75" customHeight="1">
      <c r="A411" s="78"/>
      <c r="B411" s="78"/>
      <c r="C411" s="78"/>
      <c r="D411" s="89"/>
      <c r="E411" s="81"/>
      <c r="F411" s="79"/>
      <c r="G411" s="38" t="s">
        <v>14</v>
      </c>
      <c r="H411" s="37">
        <v>0</v>
      </c>
      <c r="I411" s="45">
        <v>0</v>
      </c>
    </row>
    <row r="412" spans="1:9" ht="21" customHeight="1">
      <c r="A412" s="78"/>
      <c r="B412" s="78"/>
      <c r="C412" s="78"/>
      <c r="D412" s="89"/>
      <c r="E412" s="81"/>
      <c r="F412" s="79"/>
      <c r="G412" s="38" t="s">
        <v>15</v>
      </c>
      <c r="H412" s="37">
        <v>0</v>
      </c>
      <c r="I412" s="45">
        <v>0</v>
      </c>
    </row>
    <row r="413" spans="1:9" ht="21" customHeight="1">
      <c r="A413" s="34"/>
      <c r="B413" s="34" t="s">
        <v>273</v>
      </c>
      <c r="C413" s="34"/>
      <c r="D413" s="89" t="s">
        <v>205</v>
      </c>
      <c r="E413" s="81">
        <v>46022</v>
      </c>
      <c r="F413" s="79" t="s">
        <v>24</v>
      </c>
      <c r="G413" s="82" t="s">
        <v>24</v>
      </c>
      <c r="H413" s="86" t="s">
        <v>24</v>
      </c>
      <c r="I413" s="148" t="s">
        <v>24</v>
      </c>
    </row>
    <row r="414" spans="1:9" ht="25.5">
      <c r="A414" s="34"/>
      <c r="B414" s="34" t="s">
        <v>291</v>
      </c>
      <c r="C414" s="34"/>
      <c r="D414" s="89"/>
      <c r="E414" s="81"/>
      <c r="F414" s="79"/>
      <c r="G414" s="85"/>
      <c r="H414" s="86"/>
      <c r="I414" s="148"/>
    </row>
    <row r="415" spans="1:9" ht="15.75" customHeight="1">
      <c r="A415" s="78"/>
      <c r="B415" s="78" t="s">
        <v>292</v>
      </c>
      <c r="C415" s="78"/>
      <c r="D415" s="89" t="s">
        <v>227</v>
      </c>
      <c r="E415" s="81">
        <v>46022</v>
      </c>
      <c r="F415" s="79" t="s">
        <v>293</v>
      </c>
      <c r="G415" s="38" t="s">
        <v>11</v>
      </c>
      <c r="H415" s="37">
        <v>0</v>
      </c>
      <c r="I415" s="45">
        <v>0</v>
      </c>
    </row>
    <row r="416" spans="1:9" ht="15.75" customHeight="1">
      <c r="A416" s="78"/>
      <c r="B416" s="78"/>
      <c r="C416" s="78"/>
      <c r="D416" s="89"/>
      <c r="E416" s="81"/>
      <c r="F416" s="79"/>
      <c r="G416" s="38" t="s">
        <v>12</v>
      </c>
      <c r="H416" s="37">
        <v>0</v>
      </c>
      <c r="I416" s="45">
        <v>0</v>
      </c>
    </row>
    <row r="417" spans="1:9" ht="15.75" customHeight="1">
      <c r="A417" s="78"/>
      <c r="B417" s="78"/>
      <c r="C417" s="78"/>
      <c r="D417" s="89"/>
      <c r="E417" s="81"/>
      <c r="F417" s="79"/>
      <c r="G417" s="38" t="s">
        <v>13</v>
      </c>
      <c r="H417" s="37">
        <v>0</v>
      </c>
      <c r="I417" s="45">
        <v>0</v>
      </c>
    </row>
    <row r="418" spans="1:9" ht="15.75" customHeight="1">
      <c r="A418" s="78"/>
      <c r="B418" s="78"/>
      <c r="C418" s="78"/>
      <c r="D418" s="89"/>
      <c r="E418" s="81"/>
      <c r="F418" s="79"/>
      <c r="G418" s="38" t="s">
        <v>14</v>
      </c>
      <c r="H418" s="37">
        <v>0</v>
      </c>
      <c r="I418" s="45">
        <v>0</v>
      </c>
    </row>
    <row r="419" spans="1:9" ht="15.75" customHeight="1">
      <c r="A419" s="78"/>
      <c r="B419" s="78"/>
      <c r="C419" s="78"/>
      <c r="D419" s="89"/>
      <c r="E419" s="81"/>
      <c r="F419" s="79"/>
      <c r="G419" s="38" t="s">
        <v>15</v>
      </c>
      <c r="H419" s="37">
        <v>0</v>
      </c>
      <c r="I419" s="45">
        <v>0</v>
      </c>
    </row>
    <row r="420" spans="1:9" ht="15.75" customHeight="1">
      <c r="A420" s="78"/>
      <c r="B420" s="78" t="s">
        <v>294</v>
      </c>
      <c r="C420" s="78"/>
      <c r="D420" s="89" t="s">
        <v>205</v>
      </c>
      <c r="E420" s="81">
        <v>46022</v>
      </c>
      <c r="F420" s="79" t="s">
        <v>295</v>
      </c>
      <c r="G420" s="38" t="s">
        <v>11</v>
      </c>
      <c r="H420" s="37">
        <v>0</v>
      </c>
      <c r="I420" s="45">
        <v>0</v>
      </c>
    </row>
    <row r="421" spans="1:9" ht="15.75" customHeight="1">
      <c r="A421" s="78"/>
      <c r="B421" s="78"/>
      <c r="C421" s="78"/>
      <c r="D421" s="89"/>
      <c r="E421" s="81"/>
      <c r="F421" s="79"/>
      <c r="G421" s="38" t="s">
        <v>12</v>
      </c>
      <c r="H421" s="37">
        <v>0</v>
      </c>
      <c r="I421" s="45">
        <v>0</v>
      </c>
    </row>
    <row r="422" spans="1:9" ht="15.75" customHeight="1">
      <c r="A422" s="78"/>
      <c r="B422" s="78"/>
      <c r="C422" s="78"/>
      <c r="D422" s="89"/>
      <c r="E422" s="81"/>
      <c r="F422" s="79"/>
      <c r="G422" s="38" t="s">
        <v>13</v>
      </c>
      <c r="H422" s="37">
        <v>0</v>
      </c>
      <c r="I422" s="45">
        <v>0</v>
      </c>
    </row>
    <row r="423" spans="1:9" ht="15.75" customHeight="1">
      <c r="A423" s="78"/>
      <c r="B423" s="78"/>
      <c r="C423" s="78"/>
      <c r="D423" s="89"/>
      <c r="E423" s="81"/>
      <c r="F423" s="79"/>
      <c r="G423" s="38" t="s">
        <v>14</v>
      </c>
      <c r="H423" s="37">
        <v>0</v>
      </c>
      <c r="I423" s="45">
        <v>0</v>
      </c>
    </row>
    <row r="424" spans="1:9" ht="15.75" customHeight="1">
      <c r="A424" s="78"/>
      <c r="B424" s="78"/>
      <c r="C424" s="78"/>
      <c r="D424" s="89"/>
      <c r="E424" s="81"/>
      <c r="F424" s="79"/>
      <c r="G424" s="38" t="s">
        <v>15</v>
      </c>
      <c r="H424" s="37">
        <v>0</v>
      </c>
      <c r="I424" s="45">
        <v>0</v>
      </c>
    </row>
    <row r="425" spans="1:9" ht="25.5" customHeight="1">
      <c r="A425" s="34"/>
      <c r="B425" s="34" t="s">
        <v>275</v>
      </c>
      <c r="C425" s="34"/>
      <c r="D425" s="89" t="s">
        <v>205</v>
      </c>
      <c r="E425" s="79" t="s">
        <v>49</v>
      </c>
      <c r="F425" s="79" t="s">
        <v>24</v>
      </c>
      <c r="G425" s="82" t="s">
        <v>24</v>
      </c>
      <c r="H425" s="86" t="s">
        <v>24</v>
      </c>
      <c r="I425" s="148" t="s">
        <v>24</v>
      </c>
    </row>
    <row r="426" spans="1:9" ht="70.5" customHeight="1">
      <c r="A426" s="34"/>
      <c r="B426" s="34" t="s">
        <v>208</v>
      </c>
      <c r="C426" s="34"/>
      <c r="D426" s="89"/>
      <c r="E426" s="79"/>
      <c r="F426" s="79"/>
      <c r="G426" s="85"/>
      <c r="H426" s="86"/>
      <c r="I426" s="148"/>
    </row>
    <row r="427" spans="1:9" ht="15.75" customHeight="1">
      <c r="A427" s="78"/>
      <c r="B427" s="78" t="s">
        <v>297</v>
      </c>
      <c r="C427" s="78"/>
      <c r="D427" s="89" t="s">
        <v>205</v>
      </c>
      <c r="E427" s="81">
        <v>46022</v>
      </c>
      <c r="F427" s="79" t="s">
        <v>298</v>
      </c>
      <c r="G427" s="38" t="s">
        <v>11</v>
      </c>
      <c r="H427" s="37">
        <v>0</v>
      </c>
      <c r="I427" s="45">
        <v>0</v>
      </c>
    </row>
    <row r="428" spans="1:9" ht="15.75" customHeight="1">
      <c r="A428" s="78"/>
      <c r="B428" s="78"/>
      <c r="C428" s="78"/>
      <c r="D428" s="89"/>
      <c r="E428" s="81"/>
      <c r="F428" s="79"/>
      <c r="G428" s="38" t="s">
        <v>12</v>
      </c>
      <c r="H428" s="37">
        <v>0</v>
      </c>
      <c r="I428" s="45">
        <v>0</v>
      </c>
    </row>
    <row r="429" spans="1:9" ht="15.75" customHeight="1">
      <c r="A429" s="78"/>
      <c r="B429" s="78"/>
      <c r="C429" s="78"/>
      <c r="D429" s="89"/>
      <c r="E429" s="81"/>
      <c r="F429" s="79"/>
      <c r="G429" s="38" t="s">
        <v>13</v>
      </c>
      <c r="H429" s="37">
        <v>0</v>
      </c>
      <c r="I429" s="45">
        <v>0</v>
      </c>
    </row>
    <row r="430" spans="1:9" ht="15.75" customHeight="1">
      <c r="A430" s="78"/>
      <c r="B430" s="78"/>
      <c r="C430" s="78"/>
      <c r="D430" s="89"/>
      <c r="E430" s="81"/>
      <c r="F430" s="79"/>
      <c r="G430" s="38" t="s">
        <v>14</v>
      </c>
      <c r="H430" s="37">
        <v>0</v>
      </c>
      <c r="I430" s="45">
        <v>0</v>
      </c>
    </row>
    <row r="431" spans="1:9" ht="15.75" customHeight="1">
      <c r="A431" s="78"/>
      <c r="B431" s="78"/>
      <c r="C431" s="78"/>
      <c r="D431" s="89"/>
      <c r="E431" s="81"/>
      <c r="F431" s="79"/>
      <c r="G431" s="38" t="s">
        <v>15</v>
      </c>
      <c r="H431" s="37">
        <v>0</v>
      </c>
      <c r="I431" s="45">
        <v>0</v>
      </c>
    </row>
    <row r="432" spans="1:9" ht="21.75" customHeight="1">
      <c r="A432" s="34"/>
      <c r="B432" s="34" t="s">
        <v>280</v>
      </c>
      <c r="C432" s="34"/>
      <c r="D432" s="89" t="s">
        <v>205</v>
      </c>
      <c r="E432" s="81">
        <v>46022</v>
      </c>
      <c r="F432" s="79" t="s">
        <v>24</v>
      </c>
      <c r="G432" s="82" t="s">
        <v>24</v>
      </c>
      <c r="H432" s="86" t="s">
        <v>24</v>
      </c>
      <c r="I432" s="148" t="s">
        <v>24</v>
      </c>
    </row>
    <row r="433" spans="1:20" ht="38.25">
      <c r="A433" s="34"/>
      <c r="B433" s="34" t="s">
        <v>300</v>
      </c>
      <c r="C433" s="34"/>
      <c r="D433" s="89"/>
      <c r="E433" s="81"/>
      <c r="F433" s="79"/>
      <c r="G433" s="85"/>
      <c r="H433" s="86"/>
      <c r="I433" s="148"/>
    </row>
    <row r="434" spans="1:20" ht="21.75" customHeight="1">
      <c r="A434" s="78"/>
      <c r="B434" s="78" t="s">
        <v>301</v>
      </c>
      <c r="C434" s="78"/>
      <c r="D434" s="89" t="s">
        <v>205</v>
      </c>
      <c r="E434" s="81">
        <v>46022</v>
      </c>
      <c r="F434" s="79" t="s">
        <v>302</v>
      </c>
      <c r="G434" s="38" t="s">
        <v>11</v>
      </c>
      <c r="H434" s="37">
        <v>0</v>
      </c>
      <c r="I434" s="45">
        <v>0</v>
      </c>
    </row>
    <row r="435" spans="1:20" ht="21.75" customHeight="1">
      <c r="A435" s="78"/>
      <c r="B435" s="78"/>
      <c r="C435" s="78"/>
      <c r="D435" s="89"/>
      <c r="E435" s="81"/>
      <c r="F435" s="79"/>
      <c r="G435" s="38" t="s">
        <v>12</v>
      </c>
      <c r="H435" s="37">
        <v>0</v>
      </c>
      <c r="I435" s="45">
        <v>0</v>
      </c>
    </row>
    <row r="436" spans="1:20" ht="21.75" customHeight="1">
      <c r="A436" s="78"/>
      <c r="B436" s="78"/>
      <c r="C436" s="78"/>
      <c r="D436" s="89"/>
      <c r="E436" s="81"/>
      <c r="F436" s="79"/>
      <c r="G436" s="38" t="s">
        <v>13</v>
      </c>
      <c r="H436" s="37">
        <v>0</v>
      </c>
      <c r="I436" s="45">
        <v>0</v>
      </c>
      <c r="L436" s="152" t="s">
        <v>517</v>
      </c>
      <c r="M436" s="152"/>
      <c r="N436" s="152"/>
      <c r="O436" s="152"/>
      <c r="P436" s="152"/>
      <c r="Q436" s="152"/>
      <c r="R436" s="152"/>
      <c r="S436" s="152"/>
      <c r="T436" s="152"/>
    </row>
    <row r="437" spans="1:20" ht="21.75" customHeight="1">
      <c r="A437" s="78"/>
      <c r="B437" s="78"/>
      <c r="C437" s="78"/>
      <c r="D437" s="89"/>
      <c r="E437" s="81"/>
      <c r="F437" s="79"/>
      <c r="G437" s="38" t="s">
        <v>14</v>
      </c>
      <c r="H437" s="37">
        <v>0</v>
      </c>
      <c r="I437" s="45">
        <v>0</v>
      </c>
      <c r="L437" s="152" t="s">
        <v>518</v>
      </c>
      <c r="M437" s="152"/>
      <c r="N437" s="152"/>
      <c r="O437" s="152"/>
      <c r="P437" s="152"/>
      <c r="Q437" s="152"/>
      <c r="R437" s="152"/>
      <c r="S437" s="152"/>
      <c r="T437" s="152"/>
    </row>
    <row r="438" spans="1:20" ht="21.75" customHeight="1">
      <c r="A438" s="78"/>
      <c r="B438" s="78"/>
      <c r="C438" s="78"/>
      <c r="D438" s="89"/>
      <c r="E438" s="81"/>
      <c r="F438" s="79"/>
      <c r="G438" s="38" t="s">
        <v>15</v>
      </c>
      <c r="H438" s="37">
        <v>0</v>
      </c>
      <c r="I438" s="45">
        <v>0</v>
      </c>
      <c r="L438" s="153"/>
      <c r="M438" s="153"/>
      <c r="N438" s="153"/>
      <c r="O438" s="153"/>
      <c r="P438" s="153"/>
      <c r="Q438" s="153"/>
      <c r="R438" s="153"/>
      <c r="S438" s="153"/>
      <c r="T438" s="153"/>
    </row>
    <row r="439" spans="1:20" ht="18" customHeight="1">
      <c r="A439" s="34"/>
      <c r="B439" s="34" t="s">
        <v>285</v>
      </c>
      <c r="C439" s="34"/>
      <c r="D439" s="89" t="s">
        <v>205</v>
      </c>
      <c r="E439" s="81">
        <v>46022</v>
      </c>
      <c r="F439" s="79" t="s">
        <v>24</v>
      </c>
      <c r="G439" s="82" t="s">
        <v>24</v>
      </c>
      <c r="H439" s="86" t="s">
        <v>24</v>
      </c>
      <c r="I439" s="148" t="s">
        <v>24</v>
      </c>
    </row>
    <row r="440" spans="1:20" ht="54.75" customHeight="1">
      <c r="A440" s="34"/>
      <c r="B440" s="34" t="s">
        <v>304</v>
      </c>
      <c r="C440" s="34"/>
      <c r="D440" s="89"/>
      <c r="E440" s="81"/>
      <c r="F440" s="79"/>
      <c r="G440" s="85"/>
      <c r="H440" s="86"/>
      <c r="I440" s="148"/>
    </row>
    <row r="441" spans="1:20" ht="25.5" customHeight="1">
      <c r="A441" s="78"/>
      <c r="B441" s="78" t="s">
        <v>306</v>
      </c>
      <c r="C441" s="78"/>
      <c r="D441" s="89" t="s">
        <v>307</v>
      </c>
      <c r="E441" s="81">
        <v>46022</v>
      </c>
      <c r="F441" s="79" t="s">
        <v>308</v>
      </c>
      <c r="G441" s="38" t="s">
        <v>11</v>
      </c>
      <c r="H441" s="37">
        <f>SUM(H442:H445)</f>
        <v>9742.9</v>
      </c>
      <c r="I441" s="45">
        <f>SUM(I442:I445)</f>
        <v>9742.9</v>
      </c>
    </row>
    <row r="442" spans="1:20" ht="25.5" customHeight="1">
      <c r="A442" s="78"/>
      <c r="B442" s="78"/>
      <c r="C442" s="78"/>
      <c r="D442" s="89"/>
      <c r="E442" s="81"/>
      <c r="F442" s="79"/>
      <c r="G442" s="38" t="s">
        <v>12</v>
      </c>
      <c r="H442" s="37">
        <v>0</v>
      </c>
      <c r="I442" s="45">
        <v>0</v>
      </c>
    </row>
    <row r="443" spans="1:20" ht="25.5" customHeight="1">
      <c r="A443" s="78"/>
      <c r="B443" s="78"/>
      <c r="C443" s="78"/>
      <c r="D443" s="89"/>
      <c r="E443" s="81"/>
      <c r="F443" s="79"/>
      <c r="G443" s="38" t="s">
        <v>13</v>
      </c>
      <c r="H443" s="37">
        <v>0</v>
      </c>
      <c r="I443" s="45">
        <v>0</v>
      </c>
    </row>
    <row r="444" spans="1:20" ht="25.5" customHeight="1">
      <c r="A444" s="78"/>
      <c r="B444" s="78"/>
      <c r="C444" s="78"/>
      <c r="D444" s="89"/>
      <c r="E444" s="81"/>
      <c r="F444" s="79"/>
      <c r="G444" s="38" t="s">
        <v>14</v>
      </c>
      <c r="H444" s="37">
        <f>H449+H458</f>
        <v>9246.5</v>
      </c>
      <c r="I444" s="45">
        <f>I449+I458</f>
        <v>9246.5</v>
      </c>
    </row>
    <row r="445" spans="1:20" ht="25.5" customHeight="1">
      <c r="A445" s="78"/>
      <c r="B445" s="78"/>
      <c r="C445" s="78"/>
      <c r="D445" s="89"/>
      <c r="E445" s="81"/>
      <c r="F445" s="79"/>
      <c r="G445" s="38" t="s">
        <v>15</v>
      </c>
      <c r="H445" s="37">
        <f>H450+H459</f>
        <v>496.4</v>
      </c>
      <c r="I445" s="45">
        <f>I450+I459</f>
        <v>496.4</v>
      </c>
    </row>
    <row r="446" spans="1:20" ht="20.25" customHeight="1">
      <c r="A446" s="78"/>
      <c r="B446" s="78" t="s">
        <v>309</v>
      </c>
      <c r="C446" s="78"/>
      <c r="D446" s="89" t="s">
        <v>310</v>
      </c>
      <c r="E446" s="81">
        <v>46022</v>
      </c>
      <c r="F446" s="79" t="s">
        <v>311</v>
      </c>
      <c r="G446" s="38" t="s">
        <v>312</v>
      </c>
      <c r="H446" s="37">
        <v>0</v>
      </c>
      <c r="I446" s="45">
        <v>0</v>
      </c>
    </row>
    <row r="447" spans="1:20" ht="20.25" customHeight="1">
      <c r="A447" s="78"/>
      <c r="B447" s="78"/>
      <c r="C447" s="78"/>
      <c r="D447" s="89"/>
      <c r="E447" s="81"/>
      <c r="F447" s="79"/>
      <c r="G447" s="38" t="s">
        <v>12</v>
      </c>
      <c r="H447" s="37">
        <v>0</v>
      </c>
      <c r="I447" s="45">
        <v>0</v>
      </c>
    </row>
    <row r="448" spans="1:20" ht="20.25" customHeight="1">
      <c r="A448" s="78"/>
      <c r="B448" s="78"/>
      <c r="C448" s="78"/>
      <c r="D448" s="89"/>
      <c r="E448" s="81"/>
      <c r="F448" s="79"/>
      <c r="G448" s="38" t="s">
        <v>13</v>
      </c>
      <c r="H448" s="37">
        <v>0</v>
      </c>
      <c r="I448" s="45">
        <v>0</v>
      </c>
    </row>
    <row r="449" spans="1:9" ht="20.25" customHeight="1">
      <c r="A449" s="78"/>
      <c r="B449" s="78"/>
      <c r="C449" s="78"/>
      <c r="D449" s="89"/>
      <c r="E449" s="81"/>
      <c r="F449" s="79"/>
      <c r="G449" s="38" t="s">
        <v>14</v>
      </c>
      <c r="H449" s="37">
        <v>5592.5</v>
      </c>
      <c r="I449" s="45">
        <v>5592.5</v>
      </c>
    </row>
    <row r="450" spans="1:9" ht="20.25" customHeight="1">
      <c r="A450" s="78"/>
      <c r="B450" s="78"/>
      <c r="C450" s="78"/>
      <c r="D450" s="89"/>
      <c r="E450" s="81"/>
      <c r="F450" s="79"/>
      <c r="G450" s="38" t="s">
        <v>15</v>
      </c>
      <c r="H450" s="37">
        <v>0</v>
      </c>
      <c r="I450" s="45">
        <v>0</v>
      </c>
    </row>
    <row r="451" spans="1:9" ht="25.5" customHeight="1">
      <c r="A451" s="34"/>
      <c r="B451" s="34" t="s">
        <v>290</v>
      </c>
      <c r="C451" s="34"/>
      <c r="D451" s="89" t="s">
        <v>310</v>
      </c>
      <c r="E451" s="81">
        <v>46022</v>
      </c>
      <c r="F451" s="79" t="s">
        <v>24</v>
      </c>
      <c r="G451" s="82" t="s">
        <v>24</v>
      </c>
      <c r="H451" s="79" t="s">
        <v>24</v>
      </c>
      <c r="I451" s="154" t="s">
        <v>24</v>
      </c>
    </row>
    <row r="452" spans="1:9" ht="60" customHeight="1">
      <c r="A452" s="34"/>
      <c r="B452" s="34" t="s">
        <v>314</v>
      </c>
      <c r="C452" s="34"/>
      <c r="D452" s="89"/>
      <c r="E452" s="81"/>
      <c r="F452" s="79"/>
      <c r="G452" s="85"/>
      <c r="H452" s="79"/>
      <c r="I452" s="154"/>
    </row>
    <row r="453" spans="1:9" ht="25.5" customHeight="1">
      <c r="A453" s="34"/>
      <c r="B453" s="34" t="s">
        <v>296</v>
      </c>
      <c r="C453" s="34"/>
      <c r="D453" s="89" t="s">
        <v>310</v>
      </c>
      <c r="E453" s="81">
        <v>46022</v>
      </c>
      <c r="F453" s="79" t="s">
        <v>24</v>
      </c>
      <c r="G453" s="82" t="s">
        <v>24</v>
      </c>
      <c r="H453" s="79" t="s">
        <v>24</v>
      </c>
      <c r="I453" s="154" t="s">
        <v>24</v>
      </c>
    </row>
    <row r="454" spans="1:9" ht="63.75" customHeight="1">
      <c r="A454" s="34"/>
      <c r="B454" s="34" t="s">
        <v>316</v>
      </c>
      <c r="C454" s="34"/>
      <c r="D454" s="89"/>
      <c r="E454" s="81"/>
      <c r="F454" s="79"/>
      <c r="G454" s="85"/>
      <c r="H454" s="79"/>
      <c r="I454" s="154"/>
    </row>
    <row r="455" spans="1:9" ht="16.5" customHeight="1">
      <c r="A455" s="78"/>
      <c r="B455" s="78" t="s">
        <v>317</v>
      </c>
      <c r="C455" s="78"/>
      <c r="D455" s="89" t="s">
        <v>310</v>
      </c>
      <c r="E455" s="81">
        <v>46022</v>
      </c>
      <c r="F455" s="79" t="s">
        <v>471</v>
      </c>
      <c r="G455" s="38" t="s">
        <v>312</v>
      </c>
      <c r="H455" s="37">
        <f>SUM(H456:H459)</f>
        <v>4150.3999999999996</v>
      </c>
      <c r="I455" s="45">
        <f>SUM(I456:I459)</f>
        <v>4150.3999999999996</v>
      </c>
    </row>
    <row r="456" spans="1:9" ht="16.5" customHeight="1">
      <c r="A456" s="78"/>
      <c r="B456" s="78"/>
      <c r="C456" s="78"/>
      <c r="D456" s="89"/>
      <c r="E456" s="81"/>
      <c r="F456" s="79"/>
      <c r="G456" s="38" t="s">
        <v>12</v>
      </c>
      <c r="H456" s="32"/>
      <c r="I456" s="48"/>
    </row>
    <row r="457" spans="1:9" ht="16.5" customHeight="1">
      <c r="A457" s="78"/>
      <c r="B457" s="78"/>
      <c r="C457" s="78"/>
      <c r="D457" s="89"/>
      <c r="E457" s="81"/>
      <c r="F457" s="79"/>
      <c r="G457" s="38" t="s">
        <v>13</v>
      </c>
      <c r="H457" s="32"/>
      <c r="I457" s="48"/>
    </row>
    <row r="458" spans="1:9" ht="16.5" customHeight="1">
      <c r="A458" s="78"/>
      <c r="B458" s="78"/>
      <c r="C458" s="78"/>
      <c r="D458" s="89"/>
      <c r="E458" s="81"/>
      <c r="F458" s="79"/>
      <c r="G458" s="38" t="s">
        <v>14</v>
      </c>
      <c r="H458" s="23">
        <v>3654</v>
      </c>
      <c r="I458" s="49">
        <v>3654</v>
      </c>
    </row>
    <row r="459" spans="1:9" ht="16.5" customHeight="1">
      <c r="A459" s="78"/>
      <c r="B459" s="78"/>
      <c r="C459" s="78"/>
      <c r="D459" s="89"/>
      <c r="E459" s="81"/>
      <c r="F459" s="79"/>
      <c r="G459" s="38" t="s">
        <v>15</v>
      </c>
      <c r="H459" s="37">
        <v>496.4</v>
      </c>
      <c r="I459" s="45">
        <v>496.4</v>
      </c>
    </row>
    <row r="460" spans="1:9" ht="22.5" customHeight="1">
      <c r="A460" s="34"/>
      <c r="B460" s="34" t="s">
        <v>299</v>
      </c>
      <c r="C460" s="34"/>
      <c r="D460" s="89" t="s">
        <v>310</v>
      </c>
      <c r="E460" s="81">
        <v>46022</v>
      </c>
      <c r="F460" s="79" t="s">
        <v>24</v>
      </c>
      <c r="G460" s="82" t="s">
        <v>24</v>
      </c>
      <c r="H460" s="79" t="s">
        <v>24</v>
      </c>
      <c r="I460" s="154" t="s">
        <v>24</v>
      </c>
    </row>
    <row r="461" spans="1:9" ht="53.25" customHeight="1">
      <c r="A461" s="34"/>
      <c r="B461" s="34" t="s">
        <v>473</v>
      </c>
      <c r="C461" s="34"/>
      <c r="D461" s="89"/>
      <c r="E461" s="81"/>
      <c r="F461" s="79"/>
      <c r="G461" s="85"/>
      <c r="H461" s="79"/>
      <c r="I461" s="154"/>
    </row>
    <row r="462" spans="1:9" ht="25.5" customHeight="1">
      <c r="A462" s="34"/>
      <c r="B462" s="34" t="s">
        <v>303</v>
      </c>
      <c r="C462" s="34"/>
      <c r="D462" s="89" t="s">
        <v>310</v>
      </c>
      <c r="E462" s="81">
        <v>46022</v>
      </c>
      <c r="F462" s="79" t="s">
        <v>24</v>
      </c>
      <c r="G462" s="82" t="s">
        <v>24</v>
      </c>
      <c r="H462" s="79" t="s">
        <v>24</v>
      </c>
      <c r="I462" s="154" t="s">
        <v>24</v>
      </c>
    </row>
    <row r="463" spans="1:9" ht="57" customHeight="1">
      <c r="A463" s="34"/>
      <c r="B463" s="34" t="s">
        <v>472</v>
      </c>
      <c r="C463" s="34"/>
      <c r="D463" s="89"/>
      <c r="E463" s="81"/>
      <c r="F463" s="79"/>
      <c r="G463" s="85"/>
      <c r="H463" s="79"/>
      <c r="I463" s="154"/>
    </row>
    <row r="464" spans="1:9" ht="15.75" customHeight="1">
      <c r="A464" s="78"/>
      <c r="B464" s="78" t="s">
        <v>329</v>
      </c>
      <c r="C464" s="78"/>
      <c r="D464" s="89" t="s">
        <v>330</v>
      </c>
      <c r="E464" s="81">
        <v>46022</v>
      </c>
      <c r="F464" s="79" t="s">
        <v>486</v>
      </c>
      <c r="G464" s="38" t="s">
        <v>11</v>
      </c>
      <c r="H464" s="37">
        <f>H467</f>
        <v>22383.4</v>
      </c>
      <c r="I464" s="45">
        <f>I467</f>
        <v>22383.4</v>
      </c>
    </row>
    <row r="465" spans="1:10" ht="15.75" customHeight="1">
      <c r="A465" s="78"/>
      <c r="B465" s="78"/>
      <c r="C465" s="78"/>
      <c r="D465" s="89"/>
      <c r="E465" s="81"/>
      <c r="F465" s="79"/>
      <c r="G465" s="38" t="s">
        <v>12</v>
      </c>
      <c r="H465" s="37">
        <v>0</v>
      </c>
      <c r="I465" s="45">
        <v>0</v>
      </c>
    </row>
    <row r="466" spans="1:10" ht="15.75" customHeight="1">
      <c r="A466" s="78"/>
      <c r="B466" s="78"/>
      <c r="C466" s="78"/>
      <c r="D466" s="89"/>
      <c r="E466" s="81"/>
      <c r="F466" s="79"/>
      <c r="G466" s="38" t="s">
        <v>13</v>
      </c>
      <c r="H466" s="37">
        <v>0</v>
      </c>
      <c r="I466" s="45">
        <v>0</v>
      </c>
    </row>
    <row r="467" spans="1:10" ht="15.75" customHeight="1">
      <c r="A467" s="78"/>
      <c r="B467" s="78"/>
      <c r="C467" s="78"/>
      <c r="D467" s="89"/>
      <c r="E467" s="81"/>
      <c r="F467" s="79"/>
      <c r="G467" s="38" t="s">
        <v>14</v>
      </c>
      <c r="H467" s="37">
        <v>22383.4</v>
      </c>
      <c r="I467" s="45">
        <v>22383.4</v>
      </c>
    </row>
    <row r="468" spans="1:10" ht="15.75" customHeight="1">
      <c r="A468" s="78"/>
      <c r="B468" s="78"/>
      <c r="C468" s="78"/>
      <c r="D468" s="89"/>
      <c r="E468" s="81"/>
      <c r="F468" s="79"/>
      <c r="G468" s="38" t="s">
        <v>15</v>
      </c>
      <c r="H468" s="37">
        <v>0</v>
      </c>
      <c r="I468" s="45">
        <v>0</v>
      </c>
    </row>
    <row r="469" spans="1:10" ht="15.75" customHeight="1">
      <c r="A469" s="78"/>
      <c r="B469" s="78" t="s">
        <v>332</v>
      </c>
      <c r="C469" s="78"/>
      <c r="D469" s="89" t="s">
        <v>220</v>
      </c>
      <c r="E469" s="81">
        <v>46022</v>
      </c>
      <c r="F469" s="79" t="s">
        <v>487</v>
      </c>
      <c r="G469" s="38" t="s">
        <v>11</v>
      </c>
      <c r="H469" s="37">
        <f>H472</f>
        <v>22383.4</v>
      </c>
      <c r="I469" s="45">
        <f>I472</f>
        <v>22383.4</v>
      </c>
    </row>
    <row r="470" spans="1:10" ht="15.75" customHeight="1">
      <c r="A470" s="78"/>
      <c r="B470" s="78"/>
      <c r="C470" s="78"/>
      <c r="D470" s="89"/>
      <c r="E470" s="81"/>
      <c r="F470" s="79"/>
      <c r="G470" s="38" t="s">
        <v>12</v>
      </c>
      <c r="H470" s="37">
        <v>0</v>
      </c>
      <c r="I470" s="45">
        <v>0</v>
      </c>
    </row>
    <row r="471" spans="1:10" ht="15.75" customHeight="1">
      <c r="A471" s="78"/>
      <c r="B471" s="78"/>
      <c r="C471" s="78"/>
      <c r="D471" s="89"/>
      <c r="E471" s="81"/>
      <c r="F471" s="79"/>
      <c r="G471" s="38" t="s">
        <v>13</v>
      </c>
      <c r="H471" s="37">
        <v>0</v>
      </c>
      <c r="I471" s="45">
        <v>0</v>
      </c>
    </row>
    <row r="472" spans="1:10" ht="15.75" customHeight="1">
      <c r="A472" s="78"/>
      <c r="B472" s="78"/>
      <c r="C472" s="78"/>
      <c r="D472" s="89"/>
      <c r="E472" s="81"/>
      <c r="F472" s="79"/>
      <c r="G472" s="38" t="s">
        <v>14</v>
      </c>
      <c r="H472" s="37">
        <v>22383.4</v>
      </c>
      <c r="I472" s="45">
        <v>22383.4</v>
      </c>
    </row>
    <row r="473" spans="1:10" ht="15.75" customHeight="1">
      <c r="A473" s="78"/>
      <c r="B473" s="78"/>
      <c r="C473" s="78"/>
      <c r="D473" s="89"/>
      <c r="E473" s="81"/>
      <c r="F473" s="79"/>
      <c r="G473" s="38" t="s">
        <v>15</v>
      </c>
      <c r="H473" s="37">
        <v>0</v>
      </c>
      <c r="I473" s="45">
        <v>0</v>
      </c>
    </row>
    <row r="474" spans="1:10" ht="15.75" customHeight="1">
      <c r="A474" s="34"/>
      <c r="B474" s="34" t="s">
        <v>313</v>
      </c>
      <c r="C474" s="34"/>
      <c r="D474" s="89" t="s">
        <v>220</v>
      </c>
      <c r="E474" s="81">
        <v>46022</v>
      </c>
      <c r="F474" s="79" t="s">
        <v>24</v>
      </c>
      <c r="G474" s="82" t="s">
        <v>24</v>
      </c>
      <c r="H474" s="86" t="s">
        <v>24</v>
      </c>
      <c r="I474" s="148" t="s">
        <v>24</v>
      </c>
    </row>
    <row r="475" spans="1:10" ht="38.25">
      <c r="A475" s="34"/>
      <c r="B475" s="34" t="s">
        <v>335</v>
      </c>
      <c r="C475" s="34"/>
      <c r="D475" s="89"/>
      <c r="E475" s="81"/>
      <c r="F475" s="79"/>
      <c r="G475" s="85"/>
      <c r="H475" s="86"/>
      <c r="I475" s="148"/>
    </row>
    <row r="476" spans="1:10" ht="18" customHeight="1">
      <c r="A476" s="78"/>
      <c r="B476" s="78" t="s">
        <v>336</v>
      </c>
      <c r="C476" s="78"/>
      <c r="D476" s="89" t="s">
        <v>337</v>
      </c>
      <c r="E476" s="81">
        <v>46022</v>
      </c>
      <c r="F476" s="79" t="s">
        <v>338</v>
      </c>
      <c r="G476" s="38" t="s">
        <v>11</v>
      </c>
      <c r="H476" s="37">
        <f>SUM(H477:H480)</f>
        <v>3369.1</v>
      </c>
      <c r="I476" s="45">
        <f>SUM(I477:I480)</f>
        <v>3369.1</v>
      </c>
      <c r="J476" s="51" t="s">
        <v>502</v>
      </c>
    </row>
    <row r="477" spans="1:10" ht="18" customHeight="1">
      <c r="A477" s="78"/>
      <c r="B477" s="78"/>
      <c r="C477" s="78"/>
      <c r="D477" s="89"/>
      <c r="E477" s="81"/>
      <c r="F477" s="79"/>
      <c r="G477" s="38" t="s">
        <v>12</v>
      </c>
      <c r="H477" s="37">
        <v>0</v>
      </c>
      <c r="I477" s="45">
        <v>0</v>
      </c>
    </row>
    <row r="478" spans="1:10" ht="18" customHeight="1">
      <c r="A478" s="78"/>
      <c r="B478" s="78"/>
      <c r="C478" s="78"/>
      <c r="D478" s="89"/>
      <c r="E478" s="81"/>
      <c r="F478" s="79"/>
      <c r="G478" s="38" t="s">
        <v>13</v>
      </c>
      <c r="H478" s="37">
        <v>3369.1</v>
      </c>
      <c r="I478" s="45">
        <v>3369.1</v>
      </c>
    </row>
    <row r="479" spans="1:10" ht="18" customHeight="1">
      <c r="A479" s="78"/>
      <c r="B479" s="78"/>
      <c r="C479" s="78"/>
      <c r="D479" s="89"/>
      <c r="E479" s="81"/>
      <c r="F479" s="79"/>
      <c r="G479" s="38" t="s">
        <v>14</v>
      </c>
      <c r="H479" s="37">
        <v>0</v>
      </c>
      <c r="I479" s="45">
        <v>0</v>
      </c>
    </row>
    <row r="480" spans="1:10" ht="18" customHeight="1">
      <c r="A480" s="78"/>
      <c r="B480" s="78"/>
      <c r="C480" s="78"/>
      <c r="D480" s="89"/>
      <c r="E480" s="81"/>
      <c r="F480" s="79"/>
      <c r="G480" s="38" t="s">
        <v>15</v>
      </c>
      <c r="H480" s="37">
        <v>0</v>
      </c>
      <c r="I480" s="45">
        <v>0</v>
      </c>
    </row>
    <row r="481" spans="1:10" ht="15.75" customHeight="1">
      <c r="A481" s="34"/>
      <c r="B481" s="34" t="s">
        <v>315</v>
      </c>
      <c r="C481" s="34"/>
      <c r="D481" s="89" t="s">
        <v>341</v>
      </c>
      <c r="E481" s="79" t="s">
        <v>342</v>
      </c>
      <c r="F481" s="79" t="s">
        <v>24</v>
      </c>
      <c r="G481" s="82" t="s">
        <v>24</v>
      </c>
      <c r="H481" s="86" t="s">
        <v>24</v>
      </c>
      <c r="I481" s="148" t="s">
        <v>24</v>
      </c>
    </row>
    <row r="482" spans="1:10" ht="69.75" customHeight="1">
      <c r="A482" s="34"/>
      <c r="B482" s="34" t="s">
        <v>340</v>
      </c>
      <c r="C482" s="34"/>
      <c r="D482" s="89"/>
      <c r="E482" s="79"/>
      <c r="F482" s="79"/>
      <c r="G482" s="85"/>
      <c r="H482" s="86"/>
      <c r="I482" s="148"/>
    </row>
    <row r="483" spans="1:10" ht="15.75" customHeight="1">
      <c r="A483" s="78"/>
      <c r="B483" s="78" t="s">
        <v>343</v>
      </c>
      <c r="C483" s="78"/>
      <c r="D483" s="89" t="s">
        <v>344</v>
      </c>
      <c r="E483" s="81">
        <v>46022</v>
      </c>
      <c r="F483" s="79" t="s">
        <v>345</v>
      </c>
      <c r="G483" s="38" t="s">
        <v>11</v>
      </c>
      <c r="H483" s="37">
        <f>SUM(H484:H487)</f>
        <v>2581.1999999999998</v>
      </c>
      <c r="I483" s="45">
        <f>SUM(I484:I487)</f>
        <v>2581.1999999999998</v>
      </c>
    </row>
    <row r="484" spans="1:10" ht="15.75" customHeight="1">
      <c r="A484" s="78"/>
      <c r="B484" s="78"/>
      <c r="C484" s="78"/>
      <c r="D484" s="89"/>
      <c r="E484" s="81"/>
      <c r="F484" s="79"/>
      <c r="G484" s="38" t="s">
        <v>12</v>
      </c>
      <c r="H484" s="37">
        <f t="shared" ref="H484:I486" si="6">H489+H498</f>
        <v>0</v>
      </c>
      <c r="I484" s="45">
        <f t="shared" si="6"/>
        <v>0</v>
      </c>
    </row>
    <row r="485" spans="1:10" ht="15.75" customHeight="1">
      <c r="A485" s="78"/>
      <c r="B485" s="78"/>
      <c r="C485" s="78"/>
      <c r="D485" s="89"/>
      <c r="E485" s="81"/>
      <c r="F485" s="79"/>
      <c r="G485" s="38" t="s">
        <v>13</v>
      </c>
      <c r="H485" s="37">
        <f t="shared" si="6"/>
        <v>2323.1</v>
      </c>
      <c r="I485" s="45">
        <f t="shared" si="6"/>
        <v>2323.1</v>
      </c>
    </row>
    <row r="486" spans="1:10" ht="15.75" customHeight="1">
      <c r="A486" s="78"/>
      <c r="B486" s="78"/>
      <c r="C486" s="78"/>
      <c r="D486" s="89"/>
      <c r="E486" s="81"/>
      <c r="F486" s="79"/>
      <c r="G486" s="38" t="s">
        <v>14</v>
      </c>
      <c r="H486" s="37">
        <f t="shared" si="6"/>
        <v>258.10000000000002</v>
      </c>
      <c r="I486" s="45">
        <f t="shared" si="6"/>
        <v>258.10000000000002</v>
      </c>
      <c r="J486" s="52">
        <v>258.10000000000002</v>
      </c>
    </row>
    <row r="487" spans="1:10" ht="15.75" customHeight="1">
      <c r="A487" s="78"/>
      <c r="B487" s="78"/>
      <c r="C487" s="78"/>
      <c r="D487" s="89"/>
      <c r="E487" s="81"/>
      <c r="F487" s="79"/>
      <c r="G487" s="38" t="s">
        <v>15</v>
      </c>
      <c r="H487" s="37">
        <v>0</v>
      </c>
      <c r="I487" s="45">
        <v>0</v>
      </c>
    </row>
    <row r="488" spans="1:10" ht="15.75" customHeight="1">
      <c r="A488" s="78"/>
      <c r="B488" s="78" t="s">
        <v>346</v>
      </c>
      <c r="C488" s="78"/>
      <c r="D488" s="89" t="s">
        <v>344</v>
      </c>
      <c r="E488" s="81">
        <v>46022</v>
      </c>
      <c r="F488" s="79" t="s">
        <v>128</v>
      </c>
      <c r="G488" s="38" t="s">
        <v>11</v>
      </c>
      <c r="H488" s="37">
        <f>SUM(H489:H492)</f>
        <v>2581.1999999999998</v>
      </c>
      <c r="I488" s="45">
        <f>SUM(I489:I492)</f>
        <v>2581.1999999999998</v>
      </c>
      <c r="J488" s="51" t="s">
        <v>455</v>
      </c>
    </row>
    <row r="489" spans="1:10" ht="15.75" customHeight="1">
      <c r="A489" s="78"/>
      <c r="B489" s="78"/>
      <c r="C489" s="78"/>
      <c r="D489" s="89"/>
      <c r="E489" s="81"/>
      <c r="F489" s="79"/>
      <c r="G489" s="38" t="s">
        <v>12</v>
      </c>
      <c r="H489" s="37">
        <v>0</v>
      </c>
      <c r="I489" s="45">
        <v>0</v>
      </c>
    </row>
    <row r="490" spans="1:10" ht="15.75" customHeight="1">
      <c r="A490" s="78"/>
      <c r="B490" s="78"/>
      <c r="C490" s="78"/>
      <c r="D490" s="89"/>
      <c r="E490" s="81"/>
      <c r="F490" s="79"/>
      <c r="G490" s="38" t="s">
        <v>13</v>
      </c>
      <c r="H490" s="37">
        <f>1600+723.1</f>
        <v>2323.1</v>
      </c>
      <c r="I490" s="45">
        <f>1600+723.1</f>
        <v>2323.1</v>
      </c>
      <c r="J490" s="51" t="s">
        <v>456</v>
      </c>
    </row>
    <row r="491" spans="1:10" ht="15.75" customHeight="1">
      <c r="A491" s="78"/>
      <c r="B491" s="78"/>
      <c r="C491" s="78"/>
      <c r="D491" s="89"/>
      <c r="E491" s="81"/>
      <c r="F491" s="79"/>
      <c r="G491" s="38" t="s">
        <v>14</v>
      </c>
      <c r="H491" s="37">
        <f>177.8+80.3</f>
        <v>258.10000000000002</v>
      </c>
      <c r="I491" s="45">
        <f>177.8+80.3</f>
        <v>258.10000000000002</v>
      </c>
      <c r="J491" s="51" t="s">
        <v>457</v>
      </c>
    </row>
    <row r="492" spans="1:10" ht="15.75" customHeight="1">
      <c r="A492" s="78"/>
      <c r="B492" s="78"/>
      <c r="C492" s="78"/>
      <c r="D492" s="89"/>
      <c r="E492" s="81"/>
      <c r="F492" s="79"/>
      <c r="G492" s="38" t="s">
        <v>15</v>
      </c>
      <c r="H492" s="37">
        <v>0</v>
      </c>
      <c r="I492" s="45">
        <v>0</v>
      </c>
    </row>
    <row r="493" spans="1:10" ht="15.75" customHeight="1">
      <c r="A493" s="34"/>
      <c r="B493" s="34" t="s">
        <v>327</v>
      </c>
      <c r="C493" s="34"/>
      <c r="D493" s="89" t="s">
        <v>227</v>
      </c>
      <c r="E493" s="81">
        <v>46022</v>
      </c>
      <c r="F493" s="79" t="s">
        <v>24</v>
      </c>
      <c r="G493" s="82" t="s">
        <v>24</v>
      </c>
      <c r="H493" s="86" t="s">
        <v>24</v>
      </c>
      <c r="I493" s="148" t="s">
        <v>24</v>
      </c>
    </row>
    <row r="494" spans="1:10" ht="65.25" customHeight="1">
      <c r="A494" s="34"/>
      <c r="B494" s="34" t="s">
        <v>444</v>
      </c>
      <c r="C494" s="34"/>
      <c r="D494" s="89"/>
      <c r="E494" s="81"/>
      <c r="F494" s="79"/>
      <c r="G494" s="85"/>
      <c r="H494" s="86"/>
      <c r="I494" s="148"/>
    </row>
    <row r="495" spans="1:10" ht="15.75" customHeight="1">
      <c r="A495" s="34"/>
      <c r="B495" s="34" t="s">
        <v>334</v>
      </c>
      <c r="C495" s="34"/>
      <c r="D495" s="89" t="s">
        <v>351</v>
      </c>
      <c r="E495" s="81">
        <v>46022</v>
      </c>
      <c r="F495" s="79" t="s">
        <v>24</v>
      </c>
      <c r="G495" s="82" t="s">
        <v>24</v>
      </c>
      <c r="H495" s="86" t="s">
        <v>24</v>
      </c>
      <c r="I495" s="148" t="s">
        <v>24</v>
      </c>
    </row>
    <row r="496" spans="1:10" ht="36" customHeight="1">
      <c r="A496" s="34"/>
      <c r="B496" s="34" t="s">
        <v>445</v>
      </c>
      <c r="C496" s="34"/>
      <c r="D496" s="89"/>
      <c r="E496" s="81"/>
      <c r="F496" s="79"/>
      <c r="G496" s="85"/>
      <c r="H496" s="86"/>
      <c r="I496" s="148"/>
    </row>
    <row r="497" spans="1:12" ht="15.75" customHeight="1">
      <c r="A497" s="78"/>
      <c r="B497" s="78" t="s">
        <v>352</v>
      </c>
      <c r="C497" s="78"/>
      <c r="D497" s="89" t="s">
        <v>227</v>
      </c>
      <c r="E497" s="81">
        <v>46022</v>
      </c>
      <c r="F497" s="79" t="s">
        <v>128</v>
      </c>
      <c r="G497" s="38" t="s">
        <v>11</v>
      </c>
      <c r="H497" s="37">
        <f>SUM(H498:H501)</f>
        <v>0</v>
      </c>
      <c r="I497" s="45">
        <f>SUM(I498:I501)</f>
        <v>0</v>
      </c>
    </row>
    <row r="498" spans="1:12" ht="15.75" customHeight="1">
      <c r="A498" s="78"/>
      <c r="B498" s="78"/>
      <c r="C498" s="78"/>
      <c r="D498" s="89"/>
      <c r="E498" s="81"/>
      <c r="F498" s="79"/>
      <c r="G498" s="38" t="s">
        <v>12</v>
      </c>
      <c r="H498" s="37">
        <v>0</v>
      </c>
      <c r="I498" s="45">
        <v>0</v>
      </c>
    </row>
    <row r="499" spans="1:12" ht="15.75" customHeight="1">
      <c r="A499" s="78"/>
      <c r="B499" s="78"/>
      <c r="C499" s="78"/>
      <c r="D499" s="89"/>
      <c r="E499" s="81"/>
      <c r="F499" s="79"/>
      <c r="G499" s="38" t="s">
        <v>13</v>
      </c>
      <c r="H499" s="37">
        <v>0</v>
      </c>
      <c r="I499" s="45">
        <v>0</v>
      </c>
    </row>
    <row r="500" spans="1:12" ht="15.75" customHeight="1">
      <c r="A500" s="78"/>
      <c r="B500" s="78"/>
      <c r="C500" s="78"/>
      <c r="D500" s="89"/>
      <c r="E500" s="81"/>
      <c r="F500" s="79"/>
      <c r="G500" s="38" t="s">
        <v>14</v>
      </c>
      <c r="H500" s="37">
        <v>0</v>
      </c>
      <c r="I500" s="45">
        <v>0</v>
      </c>
    </row>
    <row r="501" spans="1:12" ht="15.75" customHeight="1">
      <c r="A501" s="78"/>
      <c r="B501" s="78"/>
      <c r="C501" s="78"/>
      <c r="D501" s="89"/>
      <c r="E501" s="81"/>
      <c r="F501" s="79"/>
      <c r="G501" s="38" t="s">
        <v>15</v>
      </c>
      <c r="H501" s="37">
        <v>0</v>
      </c>
      <c r="I501" s="45">
        <v>0</v>
      </c>
    </row>
    <row r="502" spans="1:12" ht="15.75" customHeight="1">
      <c r="A502" s="34"/>
      <c r="B502" s="34" t="s">
        <v>339</v>
      </c>
      <c r="C502" s="34"/>
      <c r="D502" s="89" t="s">
        <v>227</v>
      </c>
      <c r="E502" s="81">
        <v>46022</v>
      </c>
      <c r="F502" s="79" t="s">
        <v>24</v>
      </c>
      <c r="G502" s="82" t="s">
        <v>24</v>
      </c>
      <c r="H502" s="86" t="s">
        <v>24</v>
      </c>
      <c r="I502" s="148" t="s">
        <v>24</v>
      </c>
    </row>
    <row r="503" spans="1:12" ht="57.75" customHeight="1">
      <c r="A503" s="34"/>
      <c r="B503" s="34" t="s">
        <v>354</v>
      </c>
      <c r="C503" s="34"/>
      <c r="D503" s="89"/>
      <c r="E503" s="81"/>
      <c r="F503" s="79"/>
      <c r="G503" s="85"/>
      <c r="H503" s="86"/>
      <c r="I503" s="148"/>
    </row>
    <row r="504" spans="1:12" ht="15.75" customHeight="1">
      <c r="A504" s="87"/>
      <c r="B504" s="87" t="s">
        <v>515</v>
      </c>
      <c r="C504" s="87"/>
      <c r="D504" s="89" t="s">
        <v>180</v>
      </c>
      <c r="E504" s="81">
        <v>46022</v>
      </c>
      <c r="F504" s="82" t="s">
        <v>492</v>
      </c>
      <c r="G504" s="38" t="s">
        <v>11</v>
      </c>
      <c r="H504" s="37">
        <f>SUM(H505:H508)</f>
        <v>536242.80000000005</v>
      </c>
      <c r="I504" s="45">
        <f>SUM(I505:I508)</f>
        <v>536242.80000000005</v>
      </c>
      <c r="J504" s="51" t="s">
        <v>449</v>
      </c>
      <c r="K504" s="10">
        <v>536242.80000000005</v>
      </c>
      <c r="L504" s="10" t="b">
        <f>H504=K504</f>
        <v>1</v>
      </c>
    </row>
    <row r="505" spans="1:12" ht="15.75" customHeight="1">
      <c r="A505" s="92"/>
      <c r="B505" s="92"/>
      <c r="C505" s="92"/>
      <c r="D505" s="89"/>
      <c r="E505" s="81"/>
      <c r="F505" s="83"/>
      <c r="G505" s="38" t="s">
        <v>12</v>
      </c>
      <c r="H505" s="37">
        <v>362032.1</v>
      </c>
      <c r="I505" s="45">
        <v>362032.1</v>
      </c>
    </row>
    <row r="506" spans="1:12" ht="15.75" customHeight="1">
      <c r="A506" s="92"/>
      <c r="B506" s="92"/>
      <c r="C506" s="92"/>
      <c r="D506" s="89"/>
      <c r="E506" s="81"/>
      <c r="F506" s="83"/>
      <c r="G506" s="38" t="s">
        <v>13</v>
      </c>
      <c r="H506" s="37">
        <f>140790.2+22695.6</f>
        <v>163485.80000000002</v>
      </c>
      <c r="I506" s="45">
        <f>140790.2+22695.6</f>
        <v>163485.80000000002</v>
      </c>
      <c r="J506" s="51">
        <v>163485.79999999999</v>
      </c>
      <c r="L506" s="10" t="b">
        <f>H506=J506</f>
        <v>1</v>
      </c>
    </row>
    <row r="507" spans="1:12" ht="15.75" customHeight="1">
      <c r="A507" s="92"/>
      <c r="B507" s="92"/>
      <c r="C507" s="92"/>
      <c r="D507" s="89"/>
      <c r="E507" s="81"/>
      <c r="F507" s="83"/>
      <c r="G507" s="38" t="s">
        <v>14</v>
      </c>
      <c r="H507" s="37">
        <f>10261.7+463.2</f>
        <v>10724.900000000001</v>
      </c>
      <c r="I507" s="45">
        <f>10261.7+463.2</f>
        <v>10724.900000000001</v>
      </c>
    </row>
    <row r="508" spans="1:12" ht="15.75" customHeight="1">
      <c r="A508" s="88"/>
      <c r="B508" s="88"/>
      <c r="C508" s="88"/>
      <c r="D508" s="89"/>
      <c r="E508" s="81"/>
      <c r="F508" s="84"/>
      <c r="G508" s="38" t="s">
        <v>15</v>
      </c>
      <c r="H508" s="37"/>
      <c r="I508" s="45"/>
    </row>
    <row r="509" spans="1:12" ht="15.75" customHeight="1">
      <c r="A509" s="78"/>
      <c r="B509" s="78" t="s">
        <v>495</v>
      </c>
      <c r="C509" s="78"/>
      <c r="D509" s="89" t="s">
        <v>180</v>
      </c>
      <c r="E509" s="81">
        <v>46022</v>
      </c>
      <c r="F509" s="82" t="s">
        <v>491</v>
      </c>
      <c r="G509" s="38" t="s">
        <v>11</v>
      </c>
      <c r="H509" s="37">
        <f>SUM(H510:H513)</f>
        <v>536242.80000000005</v>
      </c>
      <c r="I509" s="45">
        <f>SUM(I510:I513)</f>
        <v>536242.80000000005</v>
      </c>
      <c r="J509" s="51" t="s">
        <v>449</v>
      </c>
    </row>
    <row r="510" spans="1:12" ht="15.75" customHeight="1">
      <c r="A510" s="78"/>
      <c r="B510" s="78"/>
      <c r="C510" s="78"/>
      <c r="D510" s="89"/>
      <c r="E510" s="81"/>
      <c r="F510" s="83"/>
      <c r="G510" s="38" t="s">
        <v>12</v>
      </c>
      <c r="H510" s="37">
        <v>362032.1</v>
      </c>
      <c r="I510" s="45">
        <v>362032.1</v>
      </c>
    </row>
    <row r="511" spans="1:12" ht="15.75" customHeight="1">
      <c r="A511" s="78"/>
      <c r="B511" s="78"/>
      <c r="C511" s="78"/>
      <c r="D511" s="89"/>
      <c r="E511" s="81"/>
      <c r="F511" s="83"/>
      <c r="G511" s="38" t="s">
        <v>13</v>
      </c>
      <c r="H511" s="37">
        <f>140790.2+22695.6</f>
        <v>163485.80000000002</v>
      </c>
      <c r="I511" s="45">
        <f>140790.2+22695.6</f>
        <v>163485.80000000002</v>
      </c>
    </row>
    <row r="512" spans="1:12" ht="15.75" customHeight="1">
      <c r="A512" s="78"/>
      <c r="B512" s="78"/>
      <c r="C512" s="78"/>
      <c r="D512" s="89"/>
      <c r="E512" s="81"/>
      <c r="F512" s="83"/>
      <c r="G512" s="38" t="s">
        <v>14</v>
      </c>
      <c r="H512" s="37">
        <f>10261.7+463.2</f>
        <v>10724.900000000001</v>
      </c>
      <c r="I512" s="45">
        <f>10261.7+463.2</f>
        <v>10724.900000000001</v>
      </c>
    </row>
    <row r="513" spans="1:10" ht="15.75" customHeight="1">
      <c r="A513" s="78"/>
      <c r="B513" s="78"/>
      <c r="C513" s="78"/>
      <c r="D513" s="89"/>
      <c r="E513" s="81"/>
      <c r="F513" s="84"/>
      <c r="G513" s="38" t="s">
        <v>15</v>
      </c>
      <c r="H513" s="37"/>
      <c r="I513" s="45"/>
    </row>
    <row r="514" spans="1:10" ht="21" customHeight="1">
      <c r="A514" s="34"/>
      <c r="B514" s="34" t="s">
        <v>347</v>
      </c>
      <c r="C514" s="34"/>
      <c r="D514" s="89" t="s">
        <v>180</v>
      </c>
      <c r="E514" s="81">
        <v>45930</v>
      </c>
      <c r="F514" s="79" t="s">
        <v>24</v>
      </c>
      <c r="G514" s="82" t="s">
        <v>24</v>
      </c>
      <c r="H514" s="86" t="s">
        <v>24</v>
      </c>
      <c r="I514" s="148" t="s">
        <v>24</v>
      </c>
    </row>
    <row r="515" spans="1:10" ht="63.75" customHeight="1">
      <c r="A515" s="34"/>
      <c r="B515" s="34" t="s">
        <v>496</v>
      </c>
      <c r="C515" s="34"/>
      <c r="D515" s="89"/>
      <c r="E515" s="81"/>
      <c r="F515" s="79"/>
      <c r="G515" s="85"/>
      <c r="H515" s="86"/>
      <c r="I515" s="148"/>
    </row>
    <row r="516" spans="1:10" ht="18" customHeight="1">
      <c r="A516" s="34"/>
      <c r="B516" s="34" t="s">
        <v>349</v>
      </c>
      <c r="C516" s="34"/>
      <c r="D516" s="89" t="s">
        <v>180</v>
      </c>
      <c r="E516" s="81">
        <v>46022</v>
      </c>
      <c r="F516" s="79" t="s">
        <v>24</v>
      </c>
      <c r="G516" s="82" t="s">
        <v>24</v>
      </c>
      <c r="H516" s="86" t="s">
        <v>24</v>
      </c>
      <c r="I516" s="148" t="s">
        <v>24</v>
      </c>
    </row>
    <row r="517" spans="1:10" ht="60.75" customHeight="1">
      <c r="A517" s="34"/>
      <c r="B517" s="34" t="s">
        <v>276</v>
      </c>
      <c r="C517" s="34"/>
      <c r="D517" s="89"/>
      <c r="E517" s="81"/>
      <c r="F517" s="79"/>
      <c r="G517" s="85"/>
      <c r="H517" s="86"/>
      <c r="I517" s="148"/>
    </row>
    <row r="518" spans="1:10" ht="27.75" customHeight="1">
      <c r="A518" s="87"/>
      <c r="B518" s="87" t="s">
        <v>461</v>
      </c>
      <c r="C518" s="87"/>
      <c r="D518" s="89" t="s">
        <v>227</v>
      </c>
      <c r="E518" s="81">
        <v>46022</v>
      </c>
      <c r="F518" s="79" t="s">
        <v>494</v>
      </c>
      <c r="G518" s="38" t="s">
        <v>11</v>
      </c>
      <c r="H518" s="37">
        <f>SUM(H519:H522)</f>
        <v>208530.5</v>
      </c>
      <c r="I518" s="45">
        <f>SUM(I519:I522)</f>
        <v>208530.5</v>
      </c>
    </row>
    <row r="519" spans="1:10" ht="27.75" customHeight="1">
      <c r="A519" s="92"/>
      <c r="B519" s="92"/>
      <c r="C519" s="92"/>
      <c r="D519" s="89"/>
      <c r="E519" s="81"/>
      <c r="F519" s="79"/>
      <c r="G519" s="38" t="s">
        <v>12</v>
      </c>
      <c r="H519" s="37">
        <f t="shared" ref="H519:I521" si="7">H524+H531+H538</f>
        <v>207808.2</v>
      </c>
      <c r="I519" s="45">
        <f t="shared" si="7"/>
        <v>207808.2</v>
      </c>
    </row>
    <row r="520" spans="1:10" ht="27.75" customHeight="1">
      <c r="A520" s="92"/>
      <c r="B520" s="92"/>
      <c r="C520" s="92"/>
      <c r="D520" s="89"/>
      <c r="E520" s="81"/>
      <c r="F520" s="79"/>
      <c r="G520" s="38" t="s">
        <v>13</v>
      </c>
      <c r="H520" s="37">
        <f t="shared" si="7"/>
        <v>722.3</v>
      </c>
      <c r="I520" s="45">
        <f t="shared" si="7"/>
        <v>722.3</v>
      </c>
    </row>
    <row r="521" spans="1:10" ht="27.75" customHeight="1">
      <c r="A521" s="92"/>
      <c r="B521" s="92"/>
      <c r="C521" s="92"/>
      <c r="D521" s="89"/>
      <c r="E521" s="81"/>
      <c r="F521" s="79"/>
      <c r="G521" s="38" t="s">
        <v>14</v>
      </c>
      <c r="H521" s="37">
        <f t="shared" si="7"/>
        <v>0</v>
      </c>
      <c r="I521" s="45">
        <f t="shared" si="7"/>
        <v>0</v>
      </c>
    </row>
    <row r="522" spans="1:10" ht="27.75" customHeight="1">
      <c r="A522" s="88"/>
      <c r="B522" s="88"/>
      <c r="C522" s="88"/>
      <c r="D522" s="89"/>
      <c r="E522" s="81"/>
      <c r="F522" s="79"/>
      <c r="G522" s="38" t="s">
        <v>15</v>
      </c>
      <c r="H522" s="37"/>
      <c r="I522" s="45"/>
    </row>
    <row r="523" spans="1:10" ht="17.25" customHeight="1">
      <c r="A523" s="78"/>
      <c r="B523" s="78" t="s">
        <v>468</v>
      </c>
      <c r="C523" s="78"/>
      <c r="D523" s="89" t="s">
        <v>227</v>
      </c>
      <c r="E523" s="81"/>
      <c r="F523" s="79" t="s">
        <v>465</v>
      </c>
      <c r="G523" s="38" t="s">
        <v>11</v>
      </c>
      <c r="H523" s="37">
        <f>SUM(H524:H527)</f>
        <v>4915.1000000000004</v>
      </c>
      <c r="I523" s="45">
        <f>SUM(I524:I527)</f>
        <v>4915.1000000000004</v>
      </c>
    </row>
    <row r="524" spans="1:10" ht="17.25" customHeight="1">
      <c r="A524" s="78"/>
      <c r="B524" s="78"/>
      <c r="C524" s="78"/>
      <c r="D524" s="89"/>
      <c r="E524" s="81"/>
      <c r="F524" s="79"/>
      <c r="G524" s="38" t="s">
        <v>12</v>
      </c>
      <c r="H524" s="37">
        <v>4915.1000000000004</v>
      </c>
      <c r="I524" s="45">
        <v>4915.1000000000004</v>
      </c>
    </row>
    <row r="525" spans="1:10" ht="17.25" customHeight="1">
      <c r="A525" s="78"/>
      <c r="B525" s="78"/>
      <c r="C525" s="78"/>
      <c r="D525" s="89"/>
      <c r="E525" s="81"/>
      <c r="F525" s="79"/>
      <c r="G525" s="38" t="s">
        <v>13</v>
      </c>
      <c r="H525" s="37">
        <v>0</v>
      </c>
      <c r="I525" s="45">
        <v>0</v>
      </c>
    </row>
    <row r="526" spans="1:10" ht="17.25" customHeight="1">
      <c r="A526" s="78"/>
      <c r="B526" s="78"/>
      <c r="C526" s="78"/>
      <c r="D526" s="89"/>
      <c r="E526" s="81"/>
      <c r="F526" s="79"/>
      <c r="G526" s="38" t="s">
        <v>14</v>
      </c>
      <c r="H526" s="37">
        <v>0</v>
      </c>
      <c r="I526" s="45">
        <v>0</v>
      </c>
    </row>
    <row r="527" spans="1:10" ht="17.25" customHeight="1">
      <c r="A527" s="78"/>
      <c r="B527" s="78"/>
      <c r="C527" s="78"/>
      <c r="D527" s="89"/>
      <c r="E527" s="81"/>
      <c r="F527" s="79"/>
      <c r="G527" s="38" t="s">
        <v>15</v>
      </c>
      <c r="H527" s="37">
        <v>0</v>
      </c>
      <c r="I527" s="45">
        <v>0</v>
      </c>
    </row>
    <row r="528" spans="1:10" ht="18" customHeight="1">
      <c r="A528" s="34"/>
      <c r="B528" s="34" t="s">
        <v>353</v>
      </c>
      <c r="C528" s="34"/>
      <c r="D528" s="89" t="s">
        <v>227</v>
      </c>
      <c r="E528" s="81">
        <v>46022</v>
      </c>
      <c r="F528" s="79" t="s">
        <v>24</v>
      </c>
      <c r="G528" s="82" t="s">
        <v>24</v>
      </c>
      <c r="H528" s="86" t="s">
        <v>24</v>
      </c>
      <c r="I528" s="148" t="s">
        <v>24</v>
      </c>
      <c r="J528" s="56"/>
    </row>
    <row r="529" spans="1:9" ht="63.75" customHeight="1">
      <c r="A529" s="34"/>
      <c r="B529" s="34" t="s">
        <v>462</v>
      </c>
      <c r="C529" s="34"/>
      <c r="D529" s="89"/>
      <c r="E529" s="81"/>
      <c r="F529" s="79"/>
      <c r="G529" s="85"/>
      <c r="H529" s="86"/>
      <c r="I529" s="148"/>
    </row>
    <row r="530" spans="1:9" ht="22.5" customHeight="1">
      <c r="A530" s="78"/>
      <c r="B530" s="78" t="s">
        <v>469</v>
      </c>
      <c r="C530" s="78"/>
      <c r="D530" s="89" t="s">
        <v>227</v>
      </c>
      <c r="E530" s="81">
        <v>46022</v>
      </c>
      <c r="F530" s="79" t="s">
        <v>467</v>
      </c>
      <c r="G530" s="38" t="s">
        <v>11</v>
      </c>
      <c r="H530" s="37">
        <f>SUM(H531:H534)</f>
        <v>14445.199999999999</v>
      </c>
      <c r="I530" s="45">
        <f>SUM(I531:I534)</f>
        <v>14445.199999999999</v>
      </c>
    </row>
    <row r="531" spans="1:9" ht="22.5" customHeight="1">
      <c r="A531" s="78"/>
      <c r="B531" s="78"/>
      <c r="C531" s="78"/>
      <c r="D531" s="89"/>
      <c r="E531" s="81"/>
      <c r="F531" s="79"/>
      <c r="G531" s="38" t="s">
        <v>12</v>
      </c>
      <c r="H531" s="37">
        <v>13722.9</v>
      </c>
      <c r="I531" s="45">
        <v>13722.9</v>
      </c>
    </row>
    <row r="532" spans="1:9" ht="22.5" customHeight="1">
      <c r="A532" s="78"/>
      <c r="B532" s="78"/>
      <c r="C532" s="78"/>
      <c r="D532" s="89"/>
      <c r="E532" s="81"/>
      <c r="F532" s="79"/>
      <c r="G532" s="38" t="s">
        <v>13</v>
      </c>
      <c r="H532" s="37">
        <v>722.3</v>
      </c>
      <c r="I532" s="45">
        <v>722.3</v>
      </c>
    </row>
    <row r="533" spans="1:9" ht="22.5" customHeight="1">
      <c r="A533" s="78"/>
      <c r="B533" s="78"/>
      <c r="C533" s="78"/>
      <c r="D533" s="89"/>
      <c r="E533" s="81"/>
      <c r="F533" s="79"/>
      <c r="G533" s="38" t="s">
        <v>14</v>
      </c>
      <c r="H533" s="37">
        <v>0</v>
      </c>
      <c r="I533" s="45">
        <v>0</v>
      </c>
    </row>
    <row r="534" spans="1:9" ht="22.5" customHeight="1">
      <c r="A534" s="78"/>
      <c r="B534" s="78"/>
      <c r="C534" s="78"/>
      <c r="D534" s="89"/>
      <c r="E534" s="81"/>
      <c r="F534" s="79"/>
      <c r="G534" s="38" t="s">
        <v>15</v>
      </c>
      <c r="H534" s="37">
        <v>0</v>
      </c>
      <c r="I534" s="45">
        <v>0</v>
      </c>
    </row>
    <row r="535" spans="1:9" ht="19.5" customHeight="1">
      <c r="A535" s="34"/>
      <c r="B535" s="34" t="s">
        <v>363</v>
      </c>
      <c r="C535" s="34"/>
      <c r="D535" s="89" t="s">
        <v>227</v>
      </c>
      <c r="E535" s="81">
        <v>46022</v>
      </c>
      <c r="F535" s="79" t="s">
        <v>24</v>
      </c>
      <c r="G535" s="82" t="s">
        <v>24</v>
      </c>
      <c r="H535" s="86" t="s">
        <v>24</v>
      </c>
      <c r="I535" s="148" t="s">
        <v>24</v>
      </c>
    </row>
    <row r="536" spans="1:9" ht="60" customHeight="1">
      <c r="A536" s="34"/>
      <c r="B536" s="34" t="s">
        <v>463</v>
      </c>
      <c r="C536" s="34"/>
      <c r="D536" s="89"/>
      <c r="E536" s="81"/>
      <c r="F536" s="79"/>
      <c r="G536" s="85"/>
      <c r="H536" s="86"/>
      <c r="I536" s="148"/>
    </row>
    <row r="537" spans="1:9" ht="15.75" customHeight="1">
      <c r="A537" s="78"/>
      <c r="B537" s="78" t="s">
        <v>470</v>
      </c>
      <c r="C537" s="78"/>
      <c r="D537" s="89" t="s">
        <v>227</v>
      </c>
      <c r="E537" s="81">
        <v>46022</v>
      </c>
      <c r="F537" s="79" t="s">
        <v>466</v>
      </c>
      <c r="G537" s="38" t="s">
        <v>11</v>
      </c>
      <c r="H537" s="37">
        <f>SUM(H538:H541)</f>
        <v>189170.2</v>
      </c>
      <c r="I537" s="45">
        <f>SUM(I538:I541)</f>
        <v>189170.2</v>
      </c>
    </row>
    <row r="538" spans="1:9" ht="15.75" customHeight="1">
      <c r="A538" s="78"/>
      <c r="B538" s="78"/>
      <c r="C538" s="78"/>
      <c r="D538" s="89"/>
      <c r="E538" s="81"/>
      <c r="F538" s="79"/>
      <c r="G538" s="38" t="s">
        <v>12</v>
      </c>
      <c r="H538" s="37">
        <v>189170.2</v>
      </c>
      <c r="I538" s="45">
        <v>189170.2</v>
      </c>
    </row>
    <row r="539" spans="1:9" ht="15.75" customHeight="1">
      <c r="A539" s="78"/>
      <c r="B539" s="78"/>
      <c r="C539" s="78"/>
      <c r="D539" s="89"/>
      <c r="E539" s="81"/>
      <c r="F539" s="79"/>
      <c r="G539" s="38" t="s">
        <v>13</v>
      </c>
      <c r="H539" s="37">
        <v>0</v>
      </c>
      <c r="I539" s="45">
        <v>0</v>
      </c>
    </row>
    <row r="540" spans="1:9" ht="15.75" customHeight="1">
      <c r="A540" s="78"/>
      <c r="B540" s="78"/>
      <c r="C540" s="78"/>
      <c r="D540" s="89"/>
      <c r="E540" s="81"/>
      <c r="F540" s="79"/>
      <c r="G540" s="38" t="s">
        <v>14</v>
      </c>
      <c r="H540" s="37">
        <v>0</v>
      </c>
      <c r="I540" s="45">
        <v>0</v>
      </c>
    </row>
    <row r="541" spans="1:9" ht="20.25" customHeight="1">
      <c r="A541" s="78"/>
      <c r="B541" s="78"/>
      <c r="C541" s="78"/>
      <c r="D541" s="89"/>
      <c r="E541" s="81"/>
      <c r="F541" s="79"/>
      <c r="G541" s="38" t="s">
        <v>15</v>
      </c>
      <c r="H541" s="37">
        <v>0</v>
      </c>
      <c r="I541" s="45">
        <v>0</v>
      </c>
    </row>
    <row r="542" spans="1:9" ht="15.75" customHeight="1">
      <c r="A542" s="34"/>
      <c r="B542" s="34" t="s">
        <v>367</v>
      </c>
      <c r="C542" s="34"/>
      <c r="D542" s="89" t="s">
        <v>227</v>
      </c>
      <c r="E542" s="81">
        <v>46022</v>
      </c>
      <c r="F542" s="79" t="s">
        <v>24</v>
      </c>
      <c r="G542" s="82" t="s">
        <v>24</v>
      </c>
      <c r="H542" s="86" t="s">
        <v>24</v>
      </c>
      <c r="I542" s="148" t="s">
        <v>24</v>
      </c>
    </row>
    <row r="543" spans="1:9" ht="63" customHeight="1">
      <c r="A543" s="34"/>
      <c r="B543" s="34" t="s">
        <v>464</v>
      </c>
      <c r="C543" s="34"/>
      <c r="D543" s="89"/>
      <c r="E543" s="81"/>
      <c r="F543" s="79"/>
      <c r="G543" s="85"/>
      <c r="H543" s="86"/>
      <c r="I543" s="148"/>
    </row>
    <row r="544" spans="1:9" ht="15.75" customHeight="1">
      <c r="A544" s="78"/>
      <c r="B544" s="78" t="s">
        <v>355</v>
      </c>
      <c r="C544" s="78"/>
      <c r="D544" s="89" t="s">
        <v>356</v>
      </c>
      <c r="E544" s="81">
        <v>46022</v>
      </c>
      <c r="F544" s="79" t="s">
        <v>357</v>
      </c>
      <c r="G544" s="38" t="s">
        <v>11</v>
      </c>
      <c r="H544" s="13">
        <f>SUBTOTAL(9,H545:H548)</f>
        <v>35726.300000000003</v>
      </c>
      <c r="I544" s="42">
        <f>SUBTOTAL(9,I545:I548)</f>
        <v>35726.300000000003</v>
      </c>
    </row>
    <row r="545" spans="1:9" ht="15.75" customHeight="1">
      <c r="A545" s="78"/>
      <c r="B545" s="78"/>
      <c r="C545" s="78"/>
      <c r="D545" s="89"/>
      <c r="E545" s="81"/>
      <c r="F545" s="79"/>
      <c r="G545" s="38" t="s">
        <v>12</v>
      </c>
      <c r="H545" s="13">
        <f t="shared" ref="H545:I547" si="8">H550+H578+H594+H613</f>
        <v>0</v>
      </c>
      <c r="I545" s="42">
        <f t="shared" si="8"/>
        <v>0</v>
      </c>
    </row>
    <row r="546" spans="1:9" ht="15.75" customHeight="1">
      <c r="A546" s="78"/>
      <c r="B546" s="78"/>
      <c r="C546" s="78"/>
      <c r="D546" s="89"/>
      <c r="E546" s="81"/>
      <c r="F546" s="79"/>
      <c r="G546" s="38" t="s">
        <v>13</v>
      </c>
      <c r="H546" s="13">
        <f t="shared" si="8"/>
        <v>13873.7</v>
      </c>
      <c r="I546" s="42">
        <f t="shared" si="8"/>
        <v>13873.7</v>
      </c>
    </row>
    <row r="547" spans="1:9" ht="15.75" customHeight="1">
      <c r="A547" s="78"/>
      <c r="B547" s="78"/>
      <c r="C547" s="78"/>
      <c r="D547" s="89"/>
      <c r="E547" s="81"/>
      <c r="F547" s="79"/>
      <c r="G547" s="38" t="s">
        <v>14</v>
      </c>
      <c r="H547" s="13">
        <f t="shared" si="8"/>
        <v>21852.6</v>
      </c>
      <c r="I547" s="42">
        <f t="shared" si="8"/>
        <v>21852.6</v>
      </c>
    </row>
    <row r="548" spans="1:9" ht="15.75" customHeight="1">
      <c r="A548" s="78"/>
      <c r="B548" s="78"/>
      <c r="C548" s="78"/>
      <c r="D548" s="89"/>
      <c r="E548" s="81"/>
      <c r="F548" s="79"/>
      <c r="G548" s="38" t="s">
        <v>15</v>
      </c>
      <c r="H548" s="13">
        <v>0</v>
      </c>
      <c r="I548" s="42">
        <v>0</v>
      </c>
    </row>
    <row r="549" spans="1:9" ht="15.75" customHeight="1">
      <c r="A549" s="78"/>
      <c r="B549" s="78" t="s">
        <v>358</v>
      </c>
      <c r="C549" s="78"/>
      <c r="D549" s="89" t="s">
        <v>330</v>
      </c>
      <c r="E549" s="81">
        <v>46022</v>
      </c>
      <c r="F549" s="79" t="s">
        <v>359</v>
      </c>
      <c r="G549" s="38" t="s">
        <v>11</v>
      </c>
      <c r="H549" s="37">
        <f>SUBTOTAL(9,H550:H553)</f>
        <v>23122.800000000003</v>
      </c>
      <c r="I549" s="45">
        <f>SUBTOTAL(9,I550:I553)</f>
        <v>23122.800000000003</v>
      </c>
    </row>
    <row r="550" spans="1:9" ht="15.75" customHeight="1">
      <c r="A550" s="78"/>
      <c r="B550" s="78"/>
      <c r="C550" s="78"/>
      <c r="D550" s="89"/>
      <c r="E550" s="81"/>
      <c r="F550" s="79"/>
      <c r="G550" s="38" t="s">
        <v>12</v>
      </c>
      <c r="H550" s="37">
        <f t="shared" ref="H550:I552" si="9">H555</f>
        <v>0</v>
      </c>
      <c r="I550" s="45">
        <f t="shared" si="9"/>
        <v>0</v>
      </c>
    </row>
    <row r="551" spans="1:9" ht="15.75" customHeight="1">
      <c r="A551" s="78"/>
      <c r="B551" s="78"/>
      <c r="C551" s="78"/>
      <c r="D551" s="89"/>
      <c r="E551" s="81"/>
      <c r="F551" s="79"/>
      <c r="G551" s="38" t="s">
        <v>13</v>
      </c>
      <c r="H551" s="37">
        <f t="shared" si="9"/>
        <v>13873.7</v>
      </c>
      <c r="I551" s="45">
        <f t="shared" si="9"/>
        <v>13873.7</v>
      </c>
    </row>
    <row r="552" spans="1:9" ht="15.75" customHeight="1">
      <c r="A552" s="78"/>
      <c r="B552" s="78"/>
      <c r="C552" s="78"/>
      <c r="D552" s="89"/>
      <c r="E552" s="81"/>
      <c r="F552" s="79"/>
      <c r="G552" s="38" t="s">
        <v>14</v>
      </c>
      <c r="H552" s="37">
        <f t="shared" si="9"/>
        <v>9249.1</v>
      </c>
      <c r="I552" s="45">
        <f t="shared" si="9"/>
        <v>9249.1</v>
      </c>
    </row>
    <row r="553" spans="1:9" ht="15.75" customHeight="1">
      <c r="A553" s="78"/>
      <c r="B553" s="78"/>
      <c r="C553" s="78"/>
      <c r="D553" s="89"/>
      <c r="E553" s="81"/>
      <c r="F553" s="79"/>
      <c r="G553" s="38" t="s">
        <v>15</v>
      </c>
      <c r="H553" s="37">
        <f>-H558</f>
        <v>0</v>
      </c>
      <c r="I553" s="45">
        <f>-I558</f>
        <v>0</v>
      </c>
    </row>
    <row r="554" spans="1:9" ht="15.75" customHeight="1">
      <c r="A554" s="78"/>
      <c r="B554" s="78" t="s">
        <v>360</v>
      </c>
      <c r="C554" s="78"/>
      <c r="D554" s="89" t="s">
        <v>361</v>
      </c>
      <c r="E554" s="81">
        <v>46022</v>
      </c>
      <c r="F554" s="79" t="s">
        <v>362</v>
      </c>
      <c r="G554" s="38" t="s">
        <v>11</v>
      </c>
      <c r="H554" s="37">
        <f>SUBTOTAL(9,H555:H558)</f>
        <v>23122.800000000003</v>
      </c>
      <c r="I554" s="45">
        <f>SUBTOTAL(9,I555:I558)</f>
        <v>23122.800000000003</v>
      </c>
    </row>
    <row r="555" spans="1:9" ht="15.75" customHeight="1">
      <c r="A555" s="78"/>
      <c r="B555" s="78"/>
      <c r="C555" s="78"/>
      <c r="D555" s="89"/>
      <c r="E555" s="81"/>
      <c r="F555" s="79"/>
      <c r="G555" s="38" t="s">
        <v>12</v>
      </c>
      <c r="H555" s="37">
        <v>0</v>
      </c>
      <c r="I555" s="45">
        <v>0</v>
      </c>
    </row>
    <row r="556" spans="1:9" ht="15.75" customHeight="1">
      <c r="A556" s="78"/>
      <c r="B556" s="78"/>
      <c r="C556" s="78"/>
      <c r="D556" s="89"/>
      <c r="E556" s="81"/>
      <c r="F556" s="79"/>
      <c r="G556" s="38" t="s">
        <v>13</v>
      </c>
      <c r="H556" s="37">
        <v>13873.7</v>
      </c>
      <c r="I556" s="45">
        <v>13873.7</v>
      </c>
    </row>
    <row r="557" spans="1:9" ht="15.75" customHeight="1">
      <c r="A557" s="78"/>
      <c r="B557" s="78"/>
      <c r="C557" s="78"/>
      <c r="D557" s="89"/>
      <c r="E557" s="81"/>
      <c r="F557" s="79"/>
      <c r="G557" s="38" t="s">
        <v>14</v>
      </c>
      <c r="H557" s="37">
        <v>9249.1</v>
      </c>
      <c r="I557" s="45">
        <v>9249.1</v>
      </c>
    </row>
    <row r="558" spans="1:9" ht="19.5" customHeight="1">
      <c r="A558" s="78"/>
      <c r="B558" s="78"/>
      <c r="C558" s="78"/>
      <c r="D558" s="89"/>
      <c r="E558" s="81"/>
      <c r="F558" s="79"/>
      <c r="G558" s="38" t="s">
        <v>15</v>
      </c>
      <c r="H558" s="37">
        <v>0</v>
      </c>
      <c r="I558" s="45">
        <v>0</v>
      </c>
    </row>
    <row r="559" spans="1:9" ht="24" customHeight="1">
      <c r="A559" s="34"/>
      <c r="B559" s="34" t="s">
        <v>375</v>
      </c>
      <c r="C559" s="34"/>
      <c r="D559" s="89" t="s">
        <v>365</v>
      </c>
      <c r="E559" s="79" t="s">
        <v>366</v>
      </c>
      <c r="F559" s="79" t="s">
        <v>24</v>
      </c>
      <c r="G559" s="82" t="s">
        <v>24</v>
      </c>
      <c r="H559" s="86" t="s">
        <v>24</v>
      </c>
      <c r="I559" s="148" t="s">
        <v>24</v>
      </c>
    </row>
    <row r="560" spans="1:9" ht="49.5" customHeight="1">
      <c r="A560" s="34"/>
      <c r="B560" s="34" t="s">
        <v>364</v>
      </c>
      <c r="C560" s="34"/>
      <c r="D560" s="89"/>
      <c r="E560" s="79"/>
      <c r="F560" s="79"/>
      <c r="G560" s="85"/>
      <c r="H560" s="86"/>
      <c r="I560" s="148"/>
    </row>
    <row r="561" spans="1:9" ht="21.75" customHeight="1">
      <c r="A561" s="34"/>
      <c r="B561" s="34" t="s">
        <v>377</v>
      </c>
      <c r="C561" s="34"/>
      <c r="D561" s="89" t="s">
        <v>365</v>
      </c>
      <c r="E561" s="79" t="s">
        <v>369</v>
      </c>
      <c r="F561" s="79" t="s">
        <v>24</v>
      </c>
      <c r="G561" s="82" t="s">
        <v>24</v>
      </c>
      <c r="H561" s="86" t="s">
        <v>24</v>
      </c>
      <c r="I561" s="148" t="s">
        <v>24</v>
      </c>
    </row>
    <row r="562" spans="1:9" ht="51" customHeight="1">
      <c r="A562" s="34"/>
      <c r="B562" s="34" t="s">
        <v>368</v>
      </c>
      <c r="C562" s="34"/>
      <c r="D562" s="89"/>
      <c r="E562" s="79"/>
      <c r="F562" s="79"/>
      <c r="G562" s="85"/>
      <c r="H562" s="86"/>
      <c r="I562" s="148"/>
    </row>
    <row r="563" spans="1:9" ht="14.25" customHeight="1">
      <c r="A563" s="78"/>
      <c r="B563" s="78" t="s">
        <v>370</v>
      </c>
      <c r="C563" s="78"/>
      <c r="D563" s="80" t="s">
        <v>371</v>
      </c>
      <c r="E563" s="81">
        <v>46022</v>
      </c>
      <c r="F563" s="80" t="s">
        <v>507</v>
      </c>
      <c r="G563" s="38" t="s">
        <v>11</v>
      </c>
      <c r="H563" s="32">
        <v>0</v>
      </c>
      <c r="I563" s="48">
        <v>0</v>
      </c>
    </row>
    <row r="564" spans="1:9" ht="14.25" customHeight="1">
      <c r="A564" s="78"/>
      <c r="B564" s="78"/>
      <c r="C564" s="78"/>
      <c r="D564" s="80"/>
      <c r="E564" s="81"/>
      <c r="F564" s="80"/>
      <c r="G564" s="38" t="s">
        <v>12</v>
      </c>
      <c r="H564" s="32">
        <v>0</v>
      </c>
      <c r="I564" s="48">
        <v>0</v>
      </c>
    </row>
    <row r="565" spans="1:9" ht="14.25" customHeight="1">
      <c r="A565" s="78"/>
      <c r="B565" s="78"/>
      <c r="C565" s="78"/>
      <c r="D565" s="80"/>
      <c r="E565" s="81"/>
      <c r="F565" s="80"/>
      <c r="G565" s="38" t="s">
        <v>13</v>
      </c>
      <c r="H565" s="32">
        <v>0</v>
      </c>
      <c r="I565" s="48">
        <v>0</v>
      </c>
    </row>
    <row r="566" spans="1:9" ht="14.25" customHeight="1">
      <c r="A566" s="78"/>
      <c r="B566" s="78"/>
      <c r="C566" s="78"/>
      <c r="D566" s="80"/>
      <c r="E566" s="81"/>
      <c r="F566" s="80"/>
      <c r="G566" s="38" t="s">
        <v>14</v>
      </c>
      <c r="H566" s="32">
        <v>0</v>
      </c>
      <c r="I566" s="48">
        <v>0</v>
      </c>
    </row>
    <row r="567" spans="1:9" ht="14.25" customHeight="1">
      <c r="A567" s="78"/>
      <c r="B567" s="78"/>
      <c r="C567" s="78"/>
      <c r="D567" s="80"/>
      <c r="E567" s="81"/>
      <c r="F567" s="80"/>
      <c r="G567" s="38" t="s">
        <v>15</v>
      </c>
      <c r="H567" s="32">
        <v>0</v>
      </c>
      <c r="I567" s="48">
        <v>0</v>
      </c>
    </row>
    <row r="568" spans="1:9" ht="15.75" customHeight="1">
      <c r="A568" s="78"/>
      <c r="B568" s="78" t="s">
        <v>373</v>
      </c>
      <c r="C568" s="78"/>
      <c r="D568" s="80" t="s">
        <v>371</v>
      </c>
      <c r="E568" s="81">
        <v>46022</v>
      </c>
      <c r="F568" s="80" t="s">
        <v>374</v>
      </c>
      <c r="G568" s="38" t="s">
        <v>11</v>
      </c>
      <c r="H568" s="32">
        <v>0</v>
      </c>
      <c r="I568" s="48">
        <v>0</v>
      </c>
    </row>
    <row r="569" spans="1:9" ht="15.75" customHeight="1">
      <c r="A569" s="78"/>
      <c r="B569" s="78"/>
      <c r="C569" s="78"/>
      <c r="D569" s="80"/>
      <c r="E569" s="81"/>
      <c r="F569" s="80"/>
      <c r="G569" s="38" t="s">
        <v>12</v>
      </c>
      <c r="H569" s="32">
        <v>0</v>
      </c>
      <c r="I569" s="48">
        <v>0</v>
      </c>
    </row>
    <row r="570" spans="1:9" ht="15.75" customHeight="1">
      <c r="A570" s="78"/>
      <c r="B570" s="78"/>
      <c r="C570" s="78"/>
      <c r="D570" s="80"/>
      <c r="E570" s="81"/>
      <c r="F570" s="80"/>
      <c r="G570" s="38" t="s">
        <v>13</v>
      </c>
      <c r="H570" s="32">
        <v>0</v>
      </c>
      <c r="I570" s="48">
        <v>0</v>
      </c>
    </row>
    <row r="571" spans="1:9" ht="15.75" customHeight="1">
      <c r="A571" s="78"/>
      <c r="B571" s="78"/>
      <c r="C571" s="78"/>
      <c r="D571" s="80"/>
      <c r="E571" s="81"/>
      <c r="F571" s="80"/>
      <c r="G571" s="38" t="s">
        <v>14</v>
      </c>
      <c r="H571" s="32">
        <v>0</v>
      </c>
      <c r="I571" s="48">
        <v>0</v>
      </c>
    </row>
    <row r="572" spans="1:9" ht="15.75" customHeight="1">
      <c r="A572" s="78"/>
      <c r="B572" s="78"/>
      <c r="C572" s="78"/>
      <c r="D572" s="80"/>
      <c r="E572" s="81"/>
      <c r="F572" s="80"/>
      <c r="G572" s="38" t="s">
        <v>15</v>
      </c>
      <c r="H572" s="32">
        <v>0</v>
      </c>
      <c r="I572" s="48">
        <v>0</v>
      </c>
    </row>
    <row r="573" spans="1:9" ht="29.25" customHeight="1">
      <c r="A573" s="34"/>
      <c r="B573" s="34" t="s">
        <v>383</v>
      </c>
      <c r="C573" s="34"/>
      <c r="D573" s="80" t="s">
        <v>371</v>
      </c>
      <c r="E573" s="79" t="s">
        <v>443</v>
      </c>
      <c r="F573" s="79" t="s">
        <v>24</v>
      </c>
      <c r="G573" s="79" t="s">
        <v>24</v>
      </c>
      <c r="H573" s="79" t="s">
        <v>24</v>
      </c>
      <c r="I573" s="154" t="s">
        <v>24</v>
      </c>
    </row>
    <row r="574" spans="1:9" ht="30.75" customHeight="1">
      <c r="A574" s="34"/>
      <c r="B574" s="34" t="s">
        <v>376</v>
      </c>
      <c r="C574" s="34"/>
      <c r="D574" s="80"/>
      <c r="E574" s="79"/>
      <c r="F574" s="79"/>
      <c r="G574" s="79"/>
      <c r="H574" s="79"/>
      <c r="I574" s="154"/>
    </row>
    <row r="575" spans="1:9" ht="17.25" customHeight="1">
      <c r="A575" s="34"/>
      <c r="B575" s="34" t="s">
        <v>385</v>
      </c>
      <c r="C575" s="34"/>
      <c r="D575" s="80" t="s">
        <v>371</v>
      </c>
      <c r="E575" s="79" t="s">
        <v>443</v>
      </c>
      <c r="F575" s="79" t="s">
        <v>24</v>
      </c>
      <c r="G575" s="79" t="s">
        <v>24</v>
      </c>
      <c r="H575" s="79" t="s">
        <v>24</v>
      </c>
      <c r="I575" s="154" t="s">
        <v>24</v>
      </c>
    </row>
    <row r="576" spans="1:9" ht="49.5" customHeight="1">
      <c r="A576" s="34"/>
      <c r="B576" s="34" t="s">
        <v>508</v>
      </c>
      <c r="C576" s="34"/>
      <c r="D576" s="80"/>
      <c r="E576" s="79"/>
      <c r="F576" s="79"/>
      <c r="G576" s="79"/>
      <c r="H576" s="79"/>
      <c r="I576" s="154"/>
    </row>
    <row r="577" spans="1:9" ht="15.75" customHeight="1">
      <c r="A577" s="78"/>
      <c r="B577" s="78" t="s">
        <v>379</v>
      </c>
      <c r="C577" s="78"/>
      <c r="D577" s="87" t="s">
        <v>371</v>
      </c>
      <c r="E577" s="96">
        <v>46022</v>
      </c>
      <c r="F577" s="82" t="s">
        <v>380</v>
      </c>
      <c r="G577" s="38" t="s">
        <v>11</v>
      </c>
      <c r="H577" s="37">
        <f>SUBTOTAL(9,H578:H581)</f>
        <v>500</v>
      </c>
      <c r="I577" s="45">
        <f>SUBTOTAL(9,I578:I581)</f>
        <v>500</v>
      </c>
    </row>
    <row r="578" spans="1:9" ht="27.75" customHeight="1">
      <c r="A578" s="78"/>
      <c r="B578" s="78"/>
      <c r="C578" s="78"/>
      <c r="D578" s="92"/>
      <c r="E578" s="97"/>
      <c r="F578" s="83"/>
      <c r="G578" s="38" t="s">
        <v>12</v>
      </c>
      <c r="H578" s="37">
        <f t="shared" ref="H578:I581" si="10">H583</f>
        <v>0</v>
      </c>
      <c r="I578" s="45">
        <f t="shared" si="10"/>
        <v>0</v>
      </c>
    </row>
    <row r="579" spans="1:9" ht="15.75" customHeight="1">
      <c r="A579" s="78"/>
      <c r="B579" s="78"/>
      <c r="C579" s="78"/>
      <c r="D579" s="92"/>
      <c r="E579" s="97"/>
      <c r="F579" s="83"/>
      <c r="G579" s="38" t="s">
        <v>13</v>
      </c>
      <c r="H579" s="37">
        <f t="shared" si="10"/>
        <v>0</v>
      </c>
      <c r="I579" s="45">
        <f t="shared" si="10"/>
        <v>0</v>
      </c>
    </row>
    <row r="580" spans="1:9" ht="15.75" customHeight="1">
      <c r="A580" s="78"/>
      <c r="B580" s="78"/>
      <c r="C580" s="78"/>
      <c r="D580" s="92"/>
      <c r="E580" s="97"/>
      <c r="F580" s="83"/>
      <c r="G580" s="38" t="s">
        <v>14</v>
      </c>
      <c r="H580" s="37">
        <f t="shared" si="10"/>
        <v>500</v>
      </c>
      <c r="I580" s="45">
        <f t="shared" si="10"/>
        <v>500</v>
      </c>
    </row>
    <row r="581" spans="1:9" ht="18.75" customHeight="1">
      <c r="A581" s="78"/>
      <c r="B581" s="78"/>
      <c r="C581" s="78"/>
      <c r="D581" s="88"/>
      <c r="E581" s="98"/>
      <c r="F581" s="84"/>
      <c r="G581" s="38" t="s">
        <v>15</v>
      </c>
      <c r="H581" s="37">
        <f t="shared" si="10"/>
        <v>0</v>
      </c>
      <c r="I581" s="45">
        <f t="shared" si="10"/>
        <v>0</v>
      </c>
    </row>
    <row r="582" spans="1:9" ht="15.75" customHeight="1">
      <c r="A582" s="78"/>
      <c r="B582" s="78" t="s">
        <v>381</v>
      </c>
      <c r="C582" s="78"/>
      <c r="D582" s="87" t="s">
        <v>498</v>
      </c>
      <c r="E582" s="81">
        <v>46022</v>
      </c>
      <c r="F582" s="79" t="s">
        <v>382</v>
      </c>
      <c r="G582" s="38" t="s">
        <v>11</v>
      </c>
      <c r="H582" s="37">
        <f>SUBTOTAL(9,H583:H586)</f>
        <v>500</v>
      </c>
      <c r="I582" s="45">
        <f>SUBTOTAL(9,I583:I586)</f>
        <v>500</v>
      </c>
    </row>
    <row r="583" spans="1:9" ht="15.75" customHeight="1">
      <c r="A583" s="78"/>
      <c r="B583" s="78"/>
      <c r="C583" s="78"/>
      <c r="D583" s="92"/>
      <c r="E583" s="81"/>
      <c r="F583" s="79"/>
      <c r="G583" s="38" t="s">
        <v>12</v>
      </c>
      <c r="H583" s="37">
        <v>0</v>
      </c>
      <c r="I583" s="45">
        <v>0</v>
      </c>
    </row>
    <row r="584" spans="1:9" ht="15.75" customHeight="1">
      <c r="A584" s="78"/>
      <c r="B584" s="78"/>
      <c r="C584" s="78"/>
      <c r="D584" s="92"/>
      <c r="E584" s="81"/>
      <c r="F584" s="79"/>
      <c r="G584" s="38" t="s">
        <v>13</v>
      </c>
      <c r="H584" s="37">
        <v>0</v>
      </c>
      <c r="I584" s="45">
        <v>0</v>
      </c>
    </row>
    <row r="585" spans="1:9" ht="15.75" customHeight="1">
      <c r="A585" s="78"/>
      <c r="B585" s="78"/>
      <c r="C585" s="78"/>
      <c r="D585" s="92"/>
      <c r="E585" s="81"/>
      <c r="F585" s="79"/>
      <c r="G585" s="38" t="s">
        <v>14</v>
      </c>
      <c r="H585" s="37">
        <v>500</v>
      </c>
      <c r="I585" s="45">
        <v>500</v>
      </c>
    </row>
    <row r="586" spans="1:9" ht="15.75" customHeight="1">
      <c r="A586" s="78"/>
      <c r="B586" s="78"/>
      <c r="C586" s="78"/>
      <c r="D586" s="88"/>
      <c r="E586" s="81"/>
      <c r="F586" s="79"/>
      <c r="G586" s="38" t="s">
        <v>15</v>
      </c>
      <c r="H586" s="37">
        <v>0</v>
      </c>
      <c r="I586" s="45">
        <v>0</v>
      </c>
    </row>
    <row r="587" spans="1:9" ht="15.75" customHeight="1">
      <c r="A587" s="34"/>
      <c r="B587" s="34" t="s">
        <v>387</v>
      </c>
      <c r="C587" s="34"/>
      <c r="D587" s="89" t="s">
        <v>371</v>
      </c>
      <c r="E587" s="79" t="s">
        <v>443</v>
      </c>
      <c r="F587" s="79" t="s">
        <v>24</v>
      </c>
      <c r="G587" s="82" t="s">
        <v>24</v>
      </c>
      <c r="H587" s="86" t="s">
        <v>24</v>
      </c>
      <c r="I587" s="148" t="s">
        <v>24</v>
      </c>
    </row>
    <row r="588" spans="1:9" ht="45.75" customHeight="1">
      <c r="A588" s="34"/>
      <c r="B588" s="34" t="s">
        <v>384</v>
      </c>
      <c r="C588" s="34"/>
      <c r="D588" s="89"/>
      <c r="E588" s="79"/>
      <c r="F588" s="79"/>
      <c r="G588" s="85"/>
      <c r="H588" s="86"/>
      <c r="I588" s="148"/>
    </row>
    <row r="589" spans="1:9" ht="21.75" customHeight="1">
      <c r="A589" s="34"/>
      <c r="B589" s="34" t="s">
        <v>395</v>
      </c>
      <c r="C589" s="34"/>
      <c r="D589" s="89" t="s">
        <v>371</v>
      </c>
      <c r="E589" s="79" t="s">
        <v>443</v>
      </c>
      <c r="F589" s="79" t="s">
        <v>24</v>
      </c>
      <c r="G589" s="82" t="s">
        <v>24</v>
      </c>
      <c r="H589" s="86" t="s">
        <v>24</v>
      </c>
      <c r="I589" s="148" t="s">
        <v>24</v>
      </c>
    </row>
    <row r="590" spans="1:9" ht="54" customHeight="1">
      <c r="A590" s="34"/>
      <c r="B590" s="34" t="s">
        <v>386</v>
      </c>
      <c r="C590" s="34"/>
      <c r="D590" s="89"/>
      <c r="E590" s="79"/>
      <c r="F590" s="79"/>
      <c r="G590" s="85"/>
      <c r="H590" s="86"/>
      <c r="I590" s="148"/>
    </row>
    <row r="591" spans="1:9" ht="21.75" customHeight="1">
      <c r="A591" s="34"/>
      <c r="B591" s="34" t="s">
        <v>398</v>
      </c>
      <c r="C591" s="34"/>
      <c r="D591" s="89" t="s">
        <v>371</v>
      </c>
      <c r="E591" s="79" t="s">
        <v>443</v>
      </c>
      <c r="F591" s="79" t="s">
        <v>24</v>
      </c>
      <c r="G591" s="82" t="s">
        <v>24</v>
      </c>
      <c r="H591" s="86" t="s">
        <v>24</v>
      </c>
      <c r="I591" s="148" t="s">
        <v>24</v>
      </c>
    </row>
    <row r="592" spans="1:9" ht="47.25" customHeight="1">
      <c r="A592" s="34"/>
      <c r="B592" s="34" t="s">
        <v>490</v>
      </c>
      <c r="C592" s="34"/>
      <c r="D592" s="89"/>
      <c r="E592" s="79"/>
      <c r="F592" s="79"/>
      <c r="G592" s="85"/>
      <c r="H592" s="86"/>
      <c r="I592" s="148"/>
    </row>
    <row r="593" spans="1:10" ht="15.75" customHeight="1">
      <c r="A593" s="87"/>
      <c r="B593" s="87" t="s">
        <v>446</v>
      </c>
      <c r="C593" s="87"/>
      <c r="D593" s="89" t="s">
        <v>371</v>
      </c>
      <c r="E593" s="81">
        <v>46022</v>
      </c>
      <c r="F593" s="82" t="s">
        <v>493</v>
      </c>
      <c r="G593" s="38" t="s">
        <v>11</v>
      </c>
      <c r="H593" s="37">
        <f>SUM(H594:H597)</f>
        <v>12069.5</v>
      </c>
      <c r="I593" s="45">
        <f>SUM(I594:I597)</f>
        <v>12069.5</v>
      </c>
    </row>
    <row r="594" spans="1:10" ht="15.75" customHeight="1">
      <c r="A594" s="92"/>
      <c r="B594" s="92"/>
      <c r="C594" s="92"/>
      <c r="D594" s="89"/>
      <c r="E594" s="81"/>
      <c r="F594" s="83"/>
      <c r="G594" s="38" t="s">
        <v>12</v>
      </c>
      <c r="H594" s="37">
        <f t="shared" ref="H594:I597" si="11">H599+H606</f>
        <v>0</v>
      </c>
      <c r="I594" s="45">
        <f t="shared" si="11"/>
        <v>0</v>
      </c>
    </row>
    <row r="595" spans="1:10" ht="15.75" customHeight="1">
      <c r="A595" s="92"/>
      <c r="B595" s="92"/>
      <c r="C595" s="92"/>
      <c r="D595" s="89"/>
      <c r="E595" s="81"/>
      <c r="F595" s="83"/>
      <c r="G595" s="38" t="s">
        <v>13</v>
      </c>
      <c r="H595" s="37">
        <f t="shared" si="11"/>
        <v>0</v>
      </c>
      <c r="I595" s="45">
        <f t="shared" si="11"/>
        <v>0</v>
      </c>
    </row>
    <row r="596" spans="1:10" ht="15.75" customHeight="1">
      <c r="A596" s="92"/>
      <c r="B596" s="92"/>
      <c r="C596" s="92"/>
      <c r="D596" s="89"/>
      <c r="E596" s="81"/>
      <c r="F596" s="83"/>
      <c r="G596" s="38" t="s">
        <v>14</v>
      </c>
      <c r="H596" s="37">
        <f t="shared" si="11"/>
        <v>12069.5</v>
      </c>
      <c r="I596" s="45">
        <f t="shared" si="11"/>
        <v>12069.5</v>
      </c>
    </row>
    <row r="597" spans="1:10" ht="15.75" customHeight="1">
      <c r="A597" s="88"/>
      <c r="B597" s="88"/>
      <c r="C597" s="88"/>
      <c r="D597" s="89"/>
      <c r="E597" s="81"/>
      <c r="F597" s="84"/>
      <c r="G597" s="38" t="s">
        <v>15</v>
      </c>
      <c r="H597" s="37">
        <f t="shared" si="11"/>
        <v>0</v>
      </c>
      <c r="I597" s="45">
        <f t="shared" si="11"/>
        <v>0</v>
      </c>
    </row>
    <row r="598" spans="1:10" ht="15.75" customHeight="1">
      <c r="A598" s="78"/>
      <c r="B598" s="78" t="s">
        <v>404</v>
      </c>
      <c r="C598" s="78"/>
      <c r="D598" s="89" t="s">
        <v>371</v>
      </c>
      <c r="E598" s="81">
        <v>46022</v>
      </c>
      <c r="F598" s="79" t="s">
        <v>489</v>
      </c>
      <c r="G598" s="38" t="s">
        <v>11</v>
      </c>
      <c r="H598" s="37">
        <f>SUM(H599:H602)</f>
        <v>10971.5</v>
      </c>
      <c r="I598" s="45">
        <f>SUM(I599:I602)</f>
        <v>10971.5</v>
      </c>
      <c r="J598" s="57"/>
    </row>
    <row r="599" spans="1:10" ht="15.75" customHeight="1">
      <c r="A599" s="78"/>
      <c r="B599" s="78"/>
      <c r="C599" s="78"/>
      <c r="D599" s="89"/>
      <c r="E599" s="81"/>
      <c r="F599" s="79"/>
      <c r="G599" s="38" t="s">
        <v>12</v>
      </c>
      <c r="H599" s="37"/>
      <c r="I599" s="45"/>
    </row>
    <row r="600" spans="1:10" ht="15.75" customHeight="1">
      <c r="A600" s="78"/>
      <c r="B600" s="78"/>
      <c r="C600" s="78"/>
      <c r="D600" s="89"/>
      <c r="E600" s="81"/>
      <c r="F600" s="79"/>
      <c r="G600" s="38" t="s">
        <v>13</v>
      </c>
      <c r="H600" s="37"/>
      <c r="I600" s="45"/>
    </row>
    <row r="601" spans="1:10" ht="15.75" customHeight="1">
      <c r="A601" s="78"/>
      <c r="B601" s="78"/>
      <c r="C601" s="78"/>
      <c r="D601" s="89"/>
      <c r="E601" s="81"/>
      <c r="F601" s="79"/>
      <c r="G601" s="38" t="s">
        <v>14</v>
      </c>
      <c r="H601" s="37">
        <v>10971.5</v>
      </c>
      <c r="I601" s="45">
        <v>10971.5</v>
      </c>
    </row>
    <row r="602" spans="1:10" ht="15.75" customHeight="1">
      <c r="A602" s="78"/>
      <c r="B602" s="78"/>
      <c r="C602" s="78"/>
      <c r="D602" s="89"/>
      <c r="E602" s="81"/>
      <c r="F602" s="79"/>
      <c r="G602" s="38" t="s">
        <v>15</v>
      </c>
      <c r="H602" s="37">
        <v>0</v>
      </c>
      <c r="I602" s="45">
        <v>0</v>
      </c>
    </row>
    <row r="603" spans="1:10" ht="15.75" customHeight="1">
      <c r="A603" s="34"/>
      <c r="B603" s="34" t="s">
        <v>402</v>
      </c>
      <c r="C603" s="34"/>
      <c r="D603" s="89" t="s">
        <v>220</v>
      </c>
      <c r="E603" s="79" t="s">
        <v>225</v>
      </c>
      <c r="F603" s="79" t="s">
        <v>24</v>
      </c>
      <c r="G603" s="82" t="s">
        <v>24</v>
      </c>
      <c r="H603" s="86" t="s">
        <v>24</v>
      </c>
      <c r="I603" s="148" t="s">
        <v>24</v>
      </c>
    </row>
    <row r="604" spans="1:10" ht="48" customHeight="1">
      <c r="A604" s="34"/>
      <c r="B604" s="34" t="s">
        <v>407</v>
      </c>
      <c r="C604" s="34"/>
      <c r="D604" s="89"/>
      <c r="E604" s="79"/>
      <c r="F604" s="79"/>
      <c r="G604" s="85"/>
      <c r="H604" s="86"/>
      <c r="I604" s="148"/>
    </row>
    <row r="605" spans="1:10" ht="15.75" customHeight="1">
      <c r="A605" s="78"/>
      <c r="B605" s="78" t="s">
        <v>408</v>
      </c>
      <c r="C605" s="78"/>
      <c r="D605" s="89" t="s">
        <v>409</v>
      </c>
      <c r="E605" s="81">
        <v>46022</v>
      </c>
      <c r="F605" s="79" t="s">
        <v>410</v>
      </c>
      <c r="G605" s="38" t="s">
        <v>11</v>
      </c>
      <c r="H605" s="37">
        <f>SUM(H606:H609)</f>
        <v>1098</v>
      </c>
      <c r="I605" s="45">
        <f>SUM(I606:I609)</f>
        <v>1098</v>
      </c>
      <c r="J605" s="51" t="s">
        <v>488</v>
      </c>
    </row>
    <row r="606" spans="1:10" ht="15.75" customHeight="1">
      <c r="A606" s="78"/>
      <c r="B606" s="78"/>
      <c r="C606" s="78"/>
      <c r="D606" s="89"/>
      <c r="E606" s="81"/>
      <c r="F606" s="79"/>
      <c r="G606" s="38" t="s">
        <v>12</v>
      </c>
      <c r="H606" s="37">
        <v>0</v>
      </c>
      <c r="I606" s="45">
        <v>0</v>
      </c>
    </row>
    <row r="607" spans="1:10" ht="15.75" customHeight="1">
      <c r="A607" s="78"/>
      <c r="B607" s="78"/>
      <c r="C607" s="78"/>
      <c r="D607" s="89"/>
      <c r="E607" s="81"/>
      <c r="F607" s="79"/>
      <c r="G607" s="38" t="s">
        <v>13</v>
      </c>
      <c r="H607" s="37">
        <v>0</v>
      </c>
      <c r="I607" s="45">
        <v>0</v>
      </c>
      <c r="J607" s="58"/>
    </row>
    <row r="608" spans="1:10" ht="15.75" customHeight="1">
      <c r="A608" s="78"/>
      <c r="B608" s="78"/>
      <c r="C608" s="78"/>
      <c r="D608" s="89"/>
      <c r="E608" s="81"/>
      <c r="F608" s="79"/>
      <c r="G608" s="38" t="s">
        <v>14</v>
      </c>
      <c r="H608" s="37">
        <v>1098</v>
      </c>
      <c r="I608" s="45">
        <v>1098</v>
      </c>
      <c r="J608" s="58"/>
    </row>
    <row r="609" spans="1:10" ht="15.75" customHeight="1">
      <c r="A609" s="78"/>
      <c r="B609" s="78"/>
      <c r="C609" s="78"/>
      <c r="D609" s="89"/>
      <c r="E609" s="81"/>
      <c r="F609" s="79"/>
      <c r="G609" s="38" t="s">
        <v>15</v>
      </c>
      <c r="H609" s="37">
        <v>0</v>
      </c>
      <c r="I609" s="45">
        <v>0</v>
      </c>
      <c r="J609" s="58"/>
    </row>
    <row r="610" spans="1:10" ht="19.5" customHeight="1">
      <c r="A610" s="34"/>
      <c r="B610" s="34" t="s">
        <v>406</v>
      </c>
      <c r="C610" s="34"/>
      <c r="D610" s="89" t="s">
        <v>409</v>
      </c>
      <c r="E610" s="79" t="s">
        <v>413</v>
      </c>
      <c r="F610" s="79" t="s">
        <v>24</v>
      </c>
      <c r="G610" s="82" t="s">
        <v>24</v>
      </c>
      <c r="H610" s="86" t="s">
        <v>24</v>
      </c>
      <c r="I610" s="148" t="s">
        <v>24</v>
      </c>
      <c r="J610" s="58"/>
    </row>
    <row r="611" spans="1:10" ht="39" customHeight="1">
      <c r="A611" s="34"/>
      <c r="B611" s="34" t="s">
        <v>412</v>
      </c>
      <c r="C611" s="34"/>
      <c r="D611" s="89"/>
      <c r="E611" s="79"/>
      <c r="F611" s="79"/>
      <c r="G611" s="85"/>
      <c r="H611" s="86"/>
      <c r="I611" s="148"/>
      <c r="J611" s="58"/>
    </row>
    <row r="612" spans="1:10" ht="15.75" customHeight="1">
      <c r="A612" s="78"/>
      <c r="B612" s="78" t="s">
        <v>414</v>
      </c>
      <c r="C612" s="78"/>
      <c r="D612" s="89" t="s">
        <v>220</v>
      </c>
      <c r="E612" s="81">
        <v>46022</v>
      </c>
      <c r="F612" s="79" t="s">
        <v>415</v>
      </c>
      <c r="G612" s="38" t="s">
        <v>11</v>
      </c>
      <c r="H612" s="37">
        <f>SUM(H613:H616)</f>
        <v>34</v>
      </c>
      <c r="I612" s="45">
        <f>SUM(I613:I616)</f>
        <v>34</v>
      </c>
      <c r="J612" s="58"/>
    </row>
    <row r="613" spans="1:10" ht="15.75" customHeight="1">
      <c r="A613" s="78"/>
      <c r="B613" s="78"/>
      <c r="C613" s="78"/>
      <c r="D613" s="89"/>
      <c r="E613" s="81"/>
      <c r="F613" s="79"/>
      <c r="G613" s="38" t="s">
        <v>12</v>
      </c>
      <c r="H613" s="37">
        <v>0</v>
      </c>
      <c r="I613" s="45">
        <v>0</v>
      </c>
      <c r="J613" s="58"/>
    </row>
    <row r="614" spans="1:10" ht="15.75" customHeight="1">
      <c r="A614" s="78"/>
      <c r="B614" s="78"/>
      <c r="C614" s="78"/>
      <c r="D614" s="89"/>
      <c r="E614" s="81"/>
      <c r="F614" s="79"/>
      <c r="G614" s="38" t="s">
        <v>13</v>
      </c>
      <c r="H614" s="37">
        <v>0</v>
      </c>
      <c r="I614" s="45">
        <v>0</v>
      </c>
      <c r="J614" s="58"/>
    </row>
    <row r="615" spans="1:10" ht="15.75" customHeight="1">
      <c r="A615" s="78"/>
      <c r="B615" s="78"/>
      <c r="C615" s="78"/>
      <c r="D615" s="89"/>
      <c r="E615" s="81"/>
      <c r="F615" s="79"/>
      <c r="G615" s="38" t="s">
        <v>14</v>
      </c>
      <c r="H615" s="37">
        <v>34</v>
      </c>
      <c r="I615" s="45">
        <v>34</v>
      </c>
      <c r="J615" s="58"/>
    </row>
    <row r="616" spans="1:10" ht="15.75" customHeight="1">
      <c r="A616" s="78"/>
      <c r="B616" s="78"/>
      <c r="C616" s="78"/>
      <c r="D616" s="89"/>
      <c r="E616" s="81"/>
      <c r="F616" s="79"/>
      <c r="G616" s="38" t="s">
        <v>15</v>
      </c>
      <c r="H616" s="37">
        <v>0</v>
      </c>
      <c r="I616" s="45">
        <v>0</v>
      </c>
      <c r="J616" s="58"/>
    </row>
    <row r="617" spans="1:10" ht="15.75" customHeight="1">
      <c r="A617" s="78"/>
      <c r="B617" s="78" t="s">
        <v>416</v>
      </c>
      <c r="C617" s="78"/>
      <c r="D617" s="89" t="s">
        <v>220</v>
      </c>
      <c r="E617" s="81">
        <v>46022</v>
      </c>
      <c r="F617" s="79" t="s">
        <v>417</v>
      </c>
      <c r="G617" s="38" t="s">
        <v>11</v>
      </c>
      <c r="H617" s="37">
        <f>SUM(H618:H621)</f>
        <v>34</v>
      </c>
      <c r="I617" s="45">
        <f>SUM(I618:I621)</f>
        <v>34</v>
      </c>
      <c r="J617" s="58"/>
    </row>
    <row r="618" spans="1:10" ht="15.75" customHeight="1">
      <c r="A618" s="78"/>
      <c r="B618" s="78"/>
      <c r="C618" s="78"/>
      <c r="D618" s="89"/>
      <c r="E618" s="81"/>
      <c r="F618" s="79"/>
      <c r="G618" s="38" t="s">
        <v>12</v>
      </c>
      <c r="H618" s="37">
        <v>0</v>
      </c>
      <c r="I618" s="45">
        <v>0</v>
      </c>
      <c r="J618" s="58"/>
    </row>
    <row r="619" spans="1:10" ht="15.75" customHeight="1">
      <c r="A619" s="78"/>
      <c r="B619" s="78"/>
      <c r="C619" s="78"/>
      <c r="D619" s="89"/>
      <c r="E619" s="81"/>
      <c r="F619" s="79"/>
      <c r="G619" s="38" t="s">
        <v>13</v>
      </c>
      <c r="H619" s="37">
        <v>0</v>
      </c>
      <c r="I619" s="45">
        <v>0</v>
      </c>
      <c r="J619" s="58"/>
    </row>
    <row r="620" spans="1:10" ht="15.75" customHeight="1">
      <c r="A620" s="78"/>
      <c r="B620" s="78"/>
      <c r="C620" s="78"/>
      <c r="D620" s="89"/>
      <c r="E620" s="81"/>
      <c r="F620" s="79"/>
      <c r="G620" s="38" t="s">
        <v>14</v>
      </c>
      <c r="H620" s="37">
        <v>34</v>
      </c>
      <c r="I620" s="45">
        <v>34</v>
      </c>
      <c r="J620" s="58"/>
    </row>
    <row r="621" spans="1:10" ht="15.75" customHeight="1">
      <c r="A621" s="78"/>
      <c r="B621" s="78"/>
      <c r="C621" s="78"/>
      <c r="D621" s="89"/>
      <c r="E621" s="81"/>
      <c r="F621" s="79"/>
      <c r="G621" s="38" t="s">
        <v>15</v>
      </c>
      <c r="H621" s="37">
        <v>0</v>
      </c>
      <c r="I621" s="45">
        <v>0</v>
      </c>
      <c r="J621" s="58"/>
    </row>
    <row r="622" spans="1:10" ht="15.75" customHeight="1">
      <c r="A622" s="34"/>
      <c r="B622" s="34" t="s">
        <v>411</v>
      </c>
      <c r="C622" s="34"/>
      <c r="D622" s="89" t="s">
        <v>220</v>
      </c>
      <c r="E622" s="79" t="s">
        <v>369</v>
      </c>
      <c r="F622" s="79" t="s">
        <v>24</v>
      </c>
      <c r="G622" s="82" t="s">
        <v>24</v>
      </c>
      <c r="H622" s="86" t="s">
        <v>24</v>
      </c>
      <c r="I622" s="148" t="s">
        <v>24</v>
      </c>
      <c r="J622" s="58"/>
    </row>
    <row r="623" spans="1:10" ht="37.5" customHeight="1">
      <c r="A623" s="34"/>
      <c r="B623" s="34" t="s">
        <v>419</v>
      </c>
      <c r="C623" s="34"/>
      <c r="D623" s="89"/>
      <c r="E623" s="79"/>
      <c r="F623" s="79"/>
      <c r="G623" s="85"/>
      <c r="H623" s="86"/>
      <c r="I623" s="148"/>
      <c r="J623" s="58"/>
    </row>
    <row r="624" spans="1:10" ht="16.5" customHeight="1">
      <c r="A624" s="34"/>
      <c r="B624" s="34" t="s">
        <v>418</v>
      </c>
      <c r="C624" s="34"/>
      <c r="D624" s="89" t="s">
        <v>409</v>
      </c>
      <c r="E624" s="79" t="s">
        <v>369</v>
      </c>
      <c r="F624" s="79" t="s">
        <v>24</v>
      </c>
      <c r="G624" s="82" t="s">
        <v>24</v>
      </c>
      <c r="H624" s="86" t="s">
        <v>24</v>
      </c>
      <c r="I624" s="148" t="s">
        <v>24</v>
      </c>
      <c r="J624" s="58"/>
    </row>
    <row r="625" spans="1:10" ht="34.5" customHeight="1">
      <c r="A625" s="34"/>
      <c r="B625" s="34" t="s">
        <v>421</v>
      </c>
      <c r="C625" s="34"/>
      <c r="D625" s="89"/>
      <c r="E625" s="79"/>
      <c r="F625" s="79"/>
      <c r="G625" s="85"/>
      <c r="H625" s="86"/>
      <c r="I625" s="148"/>
      <c r="J625" s="58"/>
    </row>
    <row r="626" spans="1:10" ht="22.5" customHeight="1">
      <c r="A626" s="78"/>
      <c r="B626" s="78" t="s">
        <v>422</v>
      </c>
      <c r="C626" s="78"/>
      <c r="D626" s="87" t="s">
        <v>478</v>
      </c>
      <c r="E626" s="81">
        <v>46022</v>
      </c>
      <c r="F626" s="82" t="s">
        <v>479</v>
      </c>
      <c r="G626" s="38" t="s">
        <v>11</v>
      </c>
      <c r="H626" s="13">
        <f>SUBTOTAL(9,H627:H630)</f>
        <v>296488.89999999997</v>
      </c>
      <c r="I626" s="42">
        <f>SUBTOTAL(9,I627:I630)</f>
        <v>296488.89999999997</v>
      </c>
      <c r="J626" s="58"/>
    </row>
    <row r="627" spans="1:10" ht="22.5" customHeight="1">
      <c r="A627" s="78"/>
      <c r="B627" s="78"/>
      <c r="C627" s="78"/>
      <c r="D627" s="92"/>
      <c r="E627" s="81"/>
      <c r="F627" s="83"/>
      <c r="G627" s="38" t="s">
        <v>12</v>
      </c>
      <c r="H627" s="13">
        <f t="shared" ref="H627:I630" si="12">H632+H637+H642+H647</f>
        <v>0</v>
      </c>
      <c r="I627" s="42">
        <f t="shared" si="12"/>
        <v>0</v>
      </c>
      <c r="J627" s="58"/>
    </row>
    <row r="628" spans="1:10" ht="22.5" customHeight="1">
      <c r="A628" s="78"/>
      <c r="B628" s="78"/>
      <c r="C628" s="78"/>
      <c r="D628" s="92"/>
      <c r="E628" s="81"/>
      <c r="F628" s="83"/>
      <c r="G628" s="38" t="s">
        <v>13</v>
      </c>
      <c r="H628" s="13">
        <f t="shared" si="12"/>
        <v>1152.5999999999999</v>
      </c>
      <c r="I628" s="42">
        <f t="shared" si="12"/>
        <v>1152.5999999999999</v>
      </c>
      <c r="J628" s="58"/>
    </row>
    <row r="629" spans="1:10" ht="22.5" customHeight="1">
      <c r="A629" s="78"/>
      <c r="B629" s="78"/>
      <c r="C629" s="78"/>
      <c r="D629" s="92"/>
      <c r="E629" s="81"/>
      <c r="F629" s="83"/>
      <c r="G629" s="38" t="s">
        <v>14</v>
      </c>
      <c r="H629" s="13">
        <f t="shared" si="12"/>
        <v>295336.3</v>
      </c>
      <c r="I629" s="42">
        <f t="shared" si="12"/>
        <v>295336.3</v>
      </c>
      <c r="J629" s="58"/>
    </row>
    <row r="630" spans="1:10" ht="22.5" customHeight="1">
      <c r="A630" s="78"/>
      <c r="B630" s="78"/>
      <c r="C630" s="78"/>
      <c r="D630" s="88"/>
      <c r="E630" s="81"/>
      <c r="F630" s="84"/>
      <c r="G630" s="38" t="s">
        <v>15</v>
      </c>
      <c r="H630" s="13">
        <f t="shared" si="12"/>
        <v>0</v>
      </c>
      <c r="I630" s="42">
        <f t="shared" si="12"/>
        <v>0</v>
      </c>
      <c r="J630" s="58"/>
    </row>
    <row r="631" spans="1:10" ht="24" customHeight="1">
      <c r="A631" s="78"/>
      <c r="B631" s="78" t="s">
        <v>426</v>
      </c>
      <c r="C631" s="78"/>
      <c r="D631" s="87" t="s">
        <v>478</v>
      </c>
      <c r="E631" s="81">
        <v>46022</v>
      </c>
      <c r="F631" s="79" t="s">
        <v>428</v>
      </c>
      <c r="G631" s="38" t="s">
        <v>11</v>
      </c>
      <c r="H631" s="37">
        <f>SUBTOTAL(9,H632:H635)</f>
        <v>105970.2</v>
      </c>
      <c r="I631" s="45">
        <f>SUBTOTAL(9,I632:I635)</f>
        <v>105970.2</v>
      </c>
      <c r="J631" s="58"/>
    </row>
    <row r="632" spans="1:10" ht="24" customHeight="1">
      <c r="A632" s="78"/>
      <c r="B632" s="78"/>
      <c r="C632" s="78"/>
      <c r="D632" s="92"/>
      <c r="E632" s="81"/>
      <c r="F632" s="79"/>
      <c r="G632" s="38" t="s">
        <v>12</v>
      </c>
      <c r="H632" s="37">
        <v>0</v>
      </c>
      <c r="I632" s="45">
        <v>0</v>
      </c>
      <c r="J632" s="58"/>
    </row>
    <row r="633" spans="1:10" ht="15.75">
      <c r="A633" s="78"/>
      <c r="B633" s="78"/>
      <c r="C633" s="78"/>
      <c r="D633" s="92"/>
      <c r="E633" s="81"/>
      <c r="F633" s="79"/>
      <c r="G633" s="38" t="s">
        <v>13</v>
      </c>
      <c r="H633" s="37">
        <v>0</v>
      </c>
      <c r="I633" s="45">
        <v>0</v>
      </c>
      <c r="J633" s="58"/>
    </row>
    <row r="634" spans="1:10" ht="15.75">
      <c r="A634" s="78"/>
      <c r="B634" s="78"/>
      <c r="C634" s="78"/>
      <c r="D634" s="92"/>
      <c r="E634" s="81"/>
      <c r="F634" s="79"/>
      <c r="G634" s="38" t="s">
        <v>14</v>
      </c>
      <c r="H634" s="37">
        <v>105970.2</v>
      </c>
      <c r="I634" s="45">
        <v>105970.2</v>
      </c>
      <c r="J634" s="58"/>
    </row>
    <row r="635" spans="1:10" ht="15.75">
      <c r="A635" s="78"/>
      <c r="B635" s="78"/>
      <c r="C635" s="78"/>
      <c r="D635" s="88"/>
      <c r="E635" s="81"/>
      <c r="F635" s="79"/>
      <c r="G635" s="38" t="s">
        <v>15</v>
      </c>
      <c r="H635" s="37">
        <v>0</v>
      </c>
      <c r="I635" s="45">
        <v>0</v>
      </c>
      <c r="J635" s="58"/>
    </row>
    <row r="636" spans="1:10" ht="15.75">
      <c r="A636" s="78"/>
      <c r="B636" s="78" t="s">
        <v>429</v>
      </c>
      <c r="C636" s="78"/>
      <c r="D636" s="89" t="s">
        <v>430</v>
      </c>
      <c r="E636" s="81">
        <v>46022</v>
      </c>
      <c r="F636" s="79" t="s">
        <v>431</v>
      </c>
      <c r="G636" s="38" t="s">
        <v>11</v>
      </c>
      <c r="H636" s="37">
        <f>SUBTOTAL(9,H637:H640)</f>
        <v>425</v>
      </c>
      <c r="I636" s="45">
        <f>SUBTOTAL(9,I637:I640)</f>
        <v>425</v>
      </c>
      <c r="J636" s="58"/>
    </row>
    <row r="637" spans="1:10" ht="15.75">
      <c r="A637" s="78"/>
      <c r="B637" s="78"/>
      <c r="C637" s="78"/>
      <c r="D637" s="89"/>
      <c r="E637" s="81"/>
      <c r="F637" s="79"/>
      <c r="G637" s="38" t="s">
        <v>12</v>
      </c>
      <c r="H637" s="37">
        <v>0</v>
      </c>
      <c r="I637" s="45">
        <v>0</v>
      </c>
      <c r="J637" s="58"/>
    </row>
    <row r="638" spans="1:10" ht="15.75">
      <c r="A638" s="78"/>
      <c r="B638" s="78"/>
      <c r="C638" s="78"/>
      <c r="D638" s="89"/>
      <c r="E638" s="81"/>
      <c r="F638" s="79"/>
      <c r="G638" s="38" t="s">
        <v>13</v>
      </c>
      <c r="H638" s="37">
        <v>0</v>
      </c>
      <c r="I638" s="45">
        <v>0</v>
      </c>
      <c r="J638" s="58"/>
    </row>
    <row r="639" spans="1:10" ht="15.75">
      <c r="A639" s="78"/>
      <c r="B639" s="78"/>
      <c r="C639" s="78"/>
      <c r="D639" s="89"/>
      <c r="E639" s="81"/>
      <c r="F639" s="79"/>
      <c r="G639" s="38" t="s">
        <v>14</v>
      </c>
      <c r="H639" s="37">
        <v>425</v>
      </c>
      <c r="I639" s="45">
        <v>425</v>
      </c>
      <c r="J639" s="58"/>
    </row>
    <row r="640" spans="1:10" ht="15.75">
      <c r="A640" s="78"/>
      <c r="B640" s="78"/>
      <c r="C640" s="78"/>
      <c r="D640" s="89"/>
      <c r="E640" s="81"/>
      <c r="F640" s="79"/>
      <c r="G640" s="38" t="s">
        <v>15</v>
      </c>
      <c r="H640" s="37">
        <v>0</v>
      </c>
      <c r="I640" s="45">
        <v>0</v>
      </c>
      <c r="J640" s="58"/>
    </row>
    <row r="641" spans="1:10" ht="15.75">
      <c r="A641" s="78"/>
      <c r="B641" s="78" t="s">
        <v>432</v>
      </c>
      <c r="C641" s="78"/>
      <c r="D641" s="89" t="s">
        <v>433</v>
      </c>
      <c r="E641" s="81">
        <v>46022</v>
      </c>
      <c r="F641" s="79" t="s">
        <v>434</v>
      </c>
      <c r="G641" s="38" t="s">
        <v>11</v>
      </c>
      <c r="H641" s="37">
        <f>SUBTOTAL(9,H642:H645)</f>
        <v>190092.9</v>
      </c>
      <c r="I641" s="45">
        <f>SUBTOTAL(9,I642:I645)</f>
        <v>190092.9</v>
      </c>
      <c r="J641" s="58"/>
    </row>
    <row r="642" spans="1:10" ht="15.75">
      <c r="A642" s="78"/>
      <c r="B642" s="78"/>
      <c r="C642" s="78"/>
      <c r="D642" s="89"/>
      <c r="E642" s="81"/>
      <c r="F642" s="79"/>
      <c r="G642" s="38" t="s">
        <v>12</v>
      </c>
      <c r="H642" s="37">
        <v>0</v>
      </c>
      <c r="I642" s="45">
        <v>0</v>
      </c>
    </row>
    <row r="643" spans="1:10" ht="15.75">
      <c r="A643" s="78"/>
      <c r="B643" s="78"/>
      <c r="C643" s="78"/>
      <c r="D643" s="89"/>
      <c r="E643" s="81"/>
      <c r="F643" s="79"/>
      <c r="G643" s="38" t="s">
        <v>13</v>
      </c>
      <c r="H643" s="37">
        <v>1151.8</v>
      </c>
      <c r="I643" s="45">
        <v>1151.8</v>
      </c>
    </row>
    <row r="644" spans="1:10" ht="15.75">
      <c r="A644" s="78"/>
      <c r="B644" s="78"/>
      <c r="C644" s="78"/>
      <c r="D644" s="89"/>
      <c r="E644" s="81"/>
      <c r="F644" s="79"/>
      <c r="G644" s="38" t="s">
        <v>14</v>
      </c>
      <c r="H644" s="37">
        <v>188941.1</v>
      </c>
      <c r="I644" s="45">
        <v>188941.1</v>
      </c>
    </row>
    <row r="645" spans="1:10" ht="15.75">
      <c r="A645" s="78"/>
      <c r="B645" s="78"/>
      <c r="C645" s="78"/>
      <c r="D645" s="89"/>
      <c r="E645" s="81"/>
      <c r="F645" s="79"/>
      <c r="G645" s="38" t="s">
        <v>15</v>
      </c>
      <c r="H645" s="37">
        <v>0</v>
      </c>
      <c r="I645" s="45">
        <v>0</v>
      </c>
    </row>
    <row r="646" spans="1:10" ht="22.5" customHeight="1">
      <c r="A646" s="78"/>
      <c r="B646" s="78" t="s">
        <v>435</v>
      </c>
      <c r="C646" s="78"/>
      <c r="D646" s="89" t="s">
        <v>436</v>
      </c>
      <c r="E646" s="81">
        <v>46022</v>
      </c>
      <c r="F646" s="79" t="s">
        <v>103</v>
      </c>
      <c r="G646" s="38" t="s">
        <v>11</v>
      </c>
      <c r="H646" s="37">
        <f>SUBTOTAL(9,H647:H650)</f>
        <v>0.8</v>
      </c>
      <c r="I646" s="45">
        <f>SUBTOTAL(9,I647:I650)</f>
        <v>0.8</v>
      </c>
      <c r="J646" s="56" t="s">
        <v>501</v>
      </c>
    </row>
    <row r="647" spans="1:10" ht="22.5" customHeight="1">
      <c r="A647" s="78"/>
      <c r="B647" s="78"/>
      <c r="C647" s="78"/>
      <c r="D647" s="89"/>
      <c r="E647" s="81"/>
      <c r="F647" s="79"/>
      <c r="G647" s="38" t="s">
        <v>12</v>
      </c>
      <c r="H647" s="37">
        <v>0</v>
      </c>
      <c r="I647" s="45">
        <v>0</v>
      </c>
    </row>
    <row r="648" spans="1:10" ht="22.5" customHeight="1">
      <c r="A648" s="78"/>
      <c r="B648" s="78"/>
      <c r="C648" s="78"/>
      <c r="D648" s="89"/>
      <c r="E648" s="81"/>
      <c r="F648" s="79"/>
      <c r="G648" s="38" t="s">
        <v>13</v>
      </c>
      <c r="H648" s="37">
        <f>H653</f>
        <v>0.8</v>
      </c>
      <c r="I648" s="45">
        <f>I653</f>
        <v>0.8</v>
      </c>
    </row>
    <row r="649" spans="1:10" ht="22.5" customHeight="1">
      <c r="A649" s="78"/>
      <c r="B649" s="78"/>
      <c r="C649" s="78"/>
      <c r="D649" s="89"/>
      <c r="E649" s="81"/>
      <c r="F649" s="79"/>
      <c r="G649" s="38" t="s">
        <v>14</v>
      </c>
      <c r="H649" s="37">
        <v>0</v>
      </c>
      <c r="I649" s="45">
        <v>0</v>
      </c>
    </row>
    <row r="650" spans="1:10" ht="22.5" customHeight="1">
      <c r="A650" s="78"/>
      <c r="B650" s="78"/>
      <c r="C650" s="78"/>
      <c r="D650" s="89"/>
      <c r="E650" s="81"/>
      <c r="F650" s="79"/>
      <c r="G650" s="38" t="s">
        <v>15</v>
      </c>
      <c r="H650" s="37">
        <v>0</v>
      </c>
      <c r="I650" s="45">
        <v>0</v>
      </c>
    </row>
    <row r="651" spans="1:10" ht="18.75" customHeight="1">
      <c r="A651" s="78"/>
      <c r="B651" s="78" t="s">
        <v>505</v>
      </c>
      <c r="C651" s="78"/>
      <c r="D651" s="89" t="s">
        <v>436</v>
      </c>
      <c r="E651" s="81">
        <v>46022</v>
      </c>
      <c r="F651" s="79" t="s">
        <v>506</v>
      </c>
      <c r="G651" s="38" t="s">
        <v>11</v>
      </c>
      <c r="H651" s="37">
        <f>SUM(H652:H655)</f>
        <v>0.8</v>
      </c>
      <c r="I651" s="45">
        <f>SUM(I652:I655)</f>
        <v>0.8</v>
      </c>
      <c r="J651" s="58"/>
    </row>
    <row r="652" spans="1:10" ht="18.75" customHeight="1">
      <c r="A652" s="78"/>
      <c r="B652" s="78"/>
      <c r="C652" s="78"/>
      <c r="D652" s="89"/>
      <c r="E652" s="81"/>
      <c r="F652" s="79"/>
      <c r="G652" s="38" t="s">
        <v>12</v>
      </c>
      <c r="H652" s="37">
        <v>0</v>
      </c>
      <c r="I652" s="45">
        <v>0</v>
      </c>
      <c r="J652" s="58"/>
    </row>
    <row r="653" spans="1:10" ht="18.75" customHeight="1">
      <c r="A653" s="78"/>
      <c r="B653" s="78"/>
      <c r="C653" s="78"/>
      <c r="D653" s="89"/>
      <c r="E653" s="81"/>
      <c r="F653" s="79"/>
      <c r="G653" s="38" t="s">
        <v>13</v>
      </c>
      <c r="H653" s="37">
        <v>0.8</v>
      </c>
      <c r="I653" s="45">
        <v>0.8</v>
      </c>
      <c r="J653" s="58"/>
    </row>
    <row r="654" spans="1:10" ht="18.75" customHeight="1">
      <c r="A654" s="78"/>
      <c r="B654" s="78"/>
      <c r="C654" s="78"/>
      <c r="D654" s="89"/>
      <c r="E654" s="81"/>
      <c r="F654" s="79"/>
      <c r="G654" s="38" t="s">
        <v>14</v>
      </c>
      <c r="H654" s="37">
        <v>0</v>
      </c>
      <c r="I654" s="45">
        <v>0</v>
      </c>
      <c r="J654" s="58"/>
    </row>
    <row r="655" spans="1:10" ht="18.75" customHeight="1">
      <c r="A655" s="78"/>
      <c r="B655" s="78"/>
      <c r="C655" s="78"/>
      <c r="D655" s="89"/>
      <c r="E655" s="81"/>
      <c r="F655" s="79"/>
      <c r="G655" s="38" t="s">
        <v>15</v>
      </c>
      <c r="H655" s="37">
        <v>0</v>
      </c>
      <c r="I655" s="45">
        <v>0</v>
      </c>
      <c r="J655" s="58"/>
    </row>
    <row r="656" spans="1:10" ht="19.5" customHeight="1">
      <c r="A656" s="34"/>
      <c r="B656" s="34" t="s">
        <v>420</v>
      </c>
      <c r="C656" s="34"/>
      <c r="D656" s="89" t="s">
        <v>436</v>
      </c>
      <c r="E656" s="79" t="s">
        <v>504</v>
      </c>
      <c r="F656" s="79" t="s">
        <v>24</v>
      </c>
      <c r="G656" s="82" t="s">
        <v>24</v>
      </c>
      <c r="H656" s="86" t="s">
        <v>24</v>
      </c>
      <c r="I656" s="148" t="s">
        <v>24</v>
      </c>
      <c r="J656" s="58"/>
    </row>
    <row r="657" spans="1:11" ht="41.25" customHeight="1">
      <c r="A657" s="34"/>
      <c r="B657" s="34" t="s">
        <v>503</v>
      </c>
      <c r="C657" s="34"/>
      <c r="D657" s="89"/>
      <c r="E657" s="79"/>
      <c r="F657" s="79"/>
      <c r="G657" s="85"/>
      <c r="H657" s="86"/>
      <c r="I657" s="148"/>
      <c r="J657" s="58"/>
    </row>
    <row r="658" spans="1:11" ht="21" customHeight="1">
      <c r="A658" s="78"/>
      <c r="B658" s="78" t="s">
        <v>437</v>
      </c>
      <c r="C658" s="78"/>
      <c r="D658" s="87" t="s">
        <v>474</v>
      </c>
      <c r="E658" s="81">
        <v>46022</v>
      </c>
      <c r="F658" s="79" t="s">
        <v>439</v>
      </c>
      <c r="G658" s="38" t="s">
        <v>11</v>
      </c>
      <c r="H658" s="37">
        <v>0</v>
      </c>
      <c r="I658" s="45">
        <v>0</v>
      </c>
    </row>
    <row r="659" spans="1:11" ht="21" customHeight="1">
      <c r="A659" s="78"/>
      <c r="B659" s="78"/>
      <c r="C659" s="78"/>
      <c r="D659" s="92"/>
      <c r="E659" s="81"/>
      <c r="F659" s="79"/>
      <c r="G659" s="38" t="s">
        <v>12</v>
      </c>
      <c r="H659" s="37">
        <v>0</v>
      </c>
      <c r="I659" s="45">
        <v>0</v>
      </c>
    </row>
    <row r="660" spans="1:11" ht="21" customHeight="1">
      <c r="A660" s="78"/>
      <c r="B660" s="78"/>
      <c r="C660" s="78"/>
      <c r="D660" s="92"/>
      <c r="E660" s="81"/>
      <c r="F660" s="79"/>
      <c r="G660" s="38" t="s">
        <v>13</v>
      </c>
      <c r="H660" s="37">
        <v>0</v>
      </c>
      <c r="I660" s="45">
        <v>0</v>
      </c>
    </row>
    <row r="661" spans="1:11" ht="21" customHeight="1">
      <c r="A661" s="78"/>
      <c r="B661" s="78"/>
      <c r="C661" s="78"/>
      <c r="D661" s="92"/>
      <c r="E661" s="81"/>
      <c r="F661" s="79"/>
      <c r="G661" s="38" t="s">
        <v>14</v>
      </c>
      <c r="H661" s="37">
        <v>0</v>
      </c>
      <c r="I661" s="45">
        <v>0</v>
      </c>
    </row>
    <row r="662" spans="1:11" ht="21" customHeight="1">
      <c r="A662" s="78"/>
      <c r="B662" s="78"/>
      <c r="C662" s="78"/>
      <c r="D662" s="88"/>
      <c r="E662" s="81"/>
      <c r="F662" s="79"/>
      <c r="G662" s="38" t="s">
        <v>15</v>
      </c>
      <c r="H662" s="37">
        <v>0</v>
      </c>
      <c r="I662" s="45">
        <v>0</v>
      </c>
      <c r="J662" s="59"/>
    </row>
    <row r="663" spans="1:11" ht="16.5" customHeight="1">
      <c r="A663" s="78"/>
      <c r="B663" s="78" t="s">
        <v>440</v>
      </c>
      <c r="C663" s="78"/>
      <c r="D663" s="89"/>
      <c r="E663" s="79" t="s">
        <v>24</v>
      </c>
      <c r="F663" s="79"/>
      <c r="G663" s="25" t="s">
        <v>11</v>
      </c>
      <c r="H663" s="26">
        <f t="shared" ref="H663:I667" si="13">H7+H230+H544+H626</f>
        <v>8358167.5000000009</v>
      </c>
      <c r="I663" s="50">
        <f t="shared" si="13"/>
        <v>8358167.5000000009</v>
      </c>
      <c r="J663" s="60"/>
      <c r="K663" s="27"/>
    </row>
    <row r="664" spans="1:11" ht="16.5" customHeight="1">
      <c r="A664" s="78"/>
      <c r="B664" s="78"/>
      <c r="C664" s="78"/>
      <c r="D664" s="89"/>
      <c r="E664" s="79"/>
      <c r="F664" s="79"/>
      <c r="G664" s="25" t="s">
        <v>12</v>
      </c>
      <c r="H664" s="26">
        <f t="shared" si="13"/>
        <v>733727.2</v>
      </c>
      <c r="I664" s="50">
        <f t="shared" si="13"/>
        <v>733727.2</v>
      </c>
      <c r="J664" s="60"/>
      <c r="K664" s="27"/>
    </row>
    <row r="665" spans="1:11" ht="16.5" customHeight="1">
      <c r="A665" s="78"/>
      <c r="B665" s="78"/>
      <c r="C665" s="78"/>
      <c r="D665" s="89"/>
      <c r="E665" s="79"/>
      <c r="F665" s="79"/>
      <c r="G665" s="25" t="s">
        <v>13</v>
      </c>
      <c r="H665" s="26">
        <f t="shared" si="13"/>
        <v>6200237.5</v>
      </c>
      <c r="I665" s="50">
        <f t="shared" si="13"/>
        <v>6200237.5</v>
      </c>
      <c r="J665" s="60"/>
      <c r="K665" s="27"/>
    </row>
    <row r="666" spans="1:11" ht="16.5" customHeight="1">
      <c r="A666" s="78"/>
      <c r="B666" s="78"/>
      <c r="C666" s="78"/>
      <c r="D666" s="89"/>
      <c r="E666" s="79"/>
      <c r="F666" s="79"/>
      <c r="G666" s="25" t="s">
        <v>14</v>
      </c>
      <c r="H666" s="26">
        <f t="shared" si="13"/>
        <v>1423706.5000000002</v>
      </c>
      <c r="I666" s="50">
        <f t="shared" si="13"/>
        <v>1423706.5000000002</v>
      </c>
      <c r="J666" s="60">
        <f>H666+H667+0.1</f>
        <v>1424203.0000000002</v>
      </c>
      <c r="K666" s="27"/>
    </row>
    <row r="667" spans="1:11" ht="16.5" customHeight="1">
      <c r="A667" s="78"/>
      <c r="B667" s="78"/>
      <c r="C667" s="78"/>
      <c r="D667" s="89"/>
      <c r="E667" s="79"/>
      <c r="F667" s="79"/>
      <c r="G667" s="25" t="s">
        <v>15</v>
      </c>
      <c r="H667" s="26">
        <f t="shared" si="13"/>
        <v>496.4</v>
      </c>
      <c r="I667" s="50">
        <f t="shared" si="13"/>
        <v>496.4</v>
      </c>
      <c r="J667" s="60"/>
      <c r="K667" s="27"/>
    </row>
    <row r="668" spans="1:11" ht="16.5" customHeight="1">
      <c r="J668" s="61"/>
    </row>
    <row r="669" spans="1:11" ht="16.5" customHeight="1">
      <c r="H669" s="31"/>
      <c r="I669" s="31"/>
    </row>
    <row r="670" spans="1:11" ht="16.5" customHeight="1">
      <c r="H670" s="31"/>
      <c r="I670" s="31"/>
    </row>
    <row r="671" spans="1:11" ht="16.5" customHeight="1">
      <c r="H671" s="31"/>
      <c r="I671" s="31"/>
    </row>
    <row r="672" spans="1:11" ht="16.5" customHeight="1">
      <c r="H672" s="31"/>
      <c r="I672" s="31"/>
    </row>
    <row r="673" spans="8:9" ht="16.5" customHeight="1">
      <c r="H673" s="31"/>
      <c r="I673" s="31"/>
    </row>
  </sheetData>
  <mergeCells count="1085">
    <mergeCell ref="A663:A667"/>
    <mergeCell ref="B663:B667"/>
    <mergeCell ref="C663:C667"/>
    <mergeCell ref="D663:D667"/>
    <mergeCell ref="E663:E667"/>
    <mergeCell ref="F663:F667"/>
    <mergeCell ref="A658:A662"/>
    <mergeCell ref="B658:B662"/>
    <mergeCell ref="C658:C662"/>
    <mergeCell ref="D658:D662"/>
    <mergeCell ref="E658:E662"/>
    <mergeCell ref="F658:F662"/>
    <mergeCell ref="D656:D657"/>
    <mergeCell ref="E656:E657"/>
    <mergeCell ref="F656:F657"/>
    <mergeCell ref="G656:G657"/>
    <mergeCell ref="H656:H657"/>
    <mergeCell ref="I656:I657"/>
    <mergeCell ref="A651:A655"/>
    <mergeCell ref="B651:B655"/>
    <mergeCell ref="C651:C655"/>
    <mergeCell ref="D651:D655"/>
    <mergeCell ref="E651:E655"/>
    <mergeCell ref="F651:F655"/>
    <mergeCell ref="A646:A650"/>
    <mergeCell ref="B646:B650"/>
    <mergeCell ref="C646:C650"/>
    <mergeCell ref="D646:D650"/>
    <mergeCell ref="E646:E650"/>
    <mergeCell ref="F646:F650"/>
    <mergeCell ref="A641:A645"/>
    <mergeCell ref="B641:B645"/>
    <mergeCell ref="C641:C645"/>
    <mergeCell ref="D641:D645"/>
    <mergeCell ref="E641:E645"/>
    <mergeCell ref="F641:F645"/>
    <mergeCell ref="A636:A640"/>
    <mergeCell ref="B636:B640"/>
    <mergeCell ref="C636:C640"/>
    <mergeCell ref="D636:D640"/>
    <mergeCell ref="E636:E640"/>
    <mergeCell ref="F636:F640"/>
    <mergeCell ref="A631:A635"/>
    <mergeCell ref="B631:B635"/>
    <mergeCell ref="C631:C635"/>
    <mergeCell ref="D631:D635"/>
    <mergeCell ref="E631:E635"/>
    <mergeCell ref="F631:F635"/>
    <mergeCell ref="A626:A630"/>
    <mergeCell ref="B626:B630"/>
    <mergeCell ref="C626:C630"/>
    <mergeCell ref="D626:D630"/>
    <mergeCell ref="E626:E630"/>
    <mergeCell ref="F626:F630"/>
    <mergeCell ref="D624:D625"/>
    <mergeCell ref="E624:E625"/>
    <mergeCell ref="F624:F625"/>
    <mergeCell ref="G624:G625"/>
    <mergeCell ref="H624:H625"/>
    <mergeCell ref="I624:I625"/>
    <mergeCell ref="D622:D623"/>
    <mergeCell ref="E622:E623"/>
    <mergeCell ref="F622:F623"/>
    <mergeCell ref="G622:G623"/>
    <mergeCell ref="H622:H623"/>
    <mergeCell ref="I622:I623"/>
    <mergeCell ref="A617:A621"/>
    <mergeCell ref="B617:B621"/>
    <mergeCell ref="C617:C621"/>
    <mergeCell ref="D617:D621"/>
    <mergeCell ref="E617:E621"/>
    <mergeCell ref="F617:F621"/>
    <mergeCell ref="A612:A616"/>
    <mergeCell ref="B612:B616"/>
    <mergeCell ref="C612:C616"/>
    <mergeCell ref="D612:D616"/>
    <mergeCell ref="E612:E616"/>
    <mergeCell ref="F612:F616"/>
    <mergeCell ref="D610:D611"/>
    <mergeCell ref="E610:E611"/>
    <mergeCell ref="F610:F611"/>
    <mergeCell ref="G610:G611"/>
    <mergeCell ref="H610:H611"/>
    <mergeCell ref="I610:I611"/>
    <mergeCell ref="A605:A609"/>
    <mergeCell ref="B605:B609"/>
    <mergeCell ref="C605:C609"/>
    <mergeCell ref="D605:D609"/>
    <mergeCell ref="E605:E609"/>
    <mergeCell ref="F605:F609"/>
    <mergeCell ref="D603:D604"/>
    <mergeCell ref="E603:E604"/>
    <mergeCell ref="F603:F604"/>
    <mergeCell ref="G603:G604"/>
    <mergeCell ref="H603:H604"/>
    <mergeCell ref="I603:I604"/>
    <mergeCell ref="A598:A602"/>
    <mergeCell ref="B598:B602"/>
    <mergeCell ref="C598:C602"/>
    <mergeCell ref="D598:D602"/>
    <mergeCell ref="E598:E602"/>
    <mergeCell ref="F598:F602"/>
    <mergeCell ref="A593:A597"/>
    <mergeCell ref="B593:B597"/>
    <mergeCell ref="C593:C597"/>
    <mergeCell ref="D593:D597"/>
    <mergeCell ref="E593:E597"/>
    <mergeCell ref="F593:F597"/>
    <mergeCell ref="D591:D592"/>
    <mergeCell ref="E591:E592"/>
    <mergeCell ref="F591:F592"/>
    <mergeCell ref="G591:G592"/>
    <mergeCell ref="H591:H592"/>
    <mergeCell ref="I591:I592"/>
    <mergeCell ref="D589:D590"/>
    <mergeCell ref="E589:E590"/>
    <mergeCell ref="F589:F590"/>
    <mergeCell ref="G589:G590"/>
    <mergeCell ref="H589:H590"/>
    <mergeCell ref="I589:I590"/>
    <mergeCell ref="D587:D588"/>
    <mergeCell ref="E587:E588"/>
    <mergeCell ref="F587:F588"/>
    <mergeCell ref="G587:G588"/>
    <mergeCell ref="H587:H588"/>
    <mergeCell ref="I587:I588"/>
    <mergeCell ref="A582:A586"/>
    <mergeCell ref="B582:B586"/>
    <mergeCell ref="C582:C586"/>
    <mergeCell ref="D582:D586"/>
    <mergeCell ref="E582:E586"/>
    <mergeCell ref="F582:F586"/>
    <mergeCell ref="A577:A581"/>
    <mergeCell ref="B577:B581"/>
    <mergeCell ref="C577:C581"/>
    <mergeCell ref="D577:D581"/>
    <mergeCell ref="E577:E581"/>
    <mergeCell ref="F577:F581"/>
    <mergeCell ref="D575:D576"/>
    <mergeCell ref="E575:E576"/>
    <mergeCell ref="F575:F576"/>
    <mergeCell ref="G575:G576"/>
    <mergeCell ref="H575:H576"/>
    <mergeCell ref="I575:I576"/>
    <mergeCell ref="D573:D574"/>
    <mergeCell ref="E573:E574"/>
    <mergeCell ref="F573:F574"/>
    <mergeCell ref="G573:G574"/>
    <mergeCell ref="H573:H574"/>
    <mergeCell ref="I573:I574"/>
    <mergeCell ref="A568:A572"/>
    <mergeCell ref="B568:B572"/>
    <mergeCell ref="C568:C572"/>
    <mergeCell ref="D568:D572"/>
    <mergeCell ref="E568:E572"/>
    <mergeCell ref="F568:F572"/>
    <mergeCell ref="A563:A567"/>
    <mergeCell ref="B563:B567"/>
    <mergeCell ref="C563:C567"/>
    <mergeCell ref="D563:D567"/>
    <mergeCell ref="E563:E567"/>
    <mergeCell ref="F563:F567"/>
    <mergeCell ref="D561:D562"/>
    <mergeCell ref="E561:E562"/>
    <mergeCell ref="F561:F562"/>
    <mergeCell ref="G561:G562"/>
    <mergeCell ref="H561:H562"/>
    <mergeCell ref="I561:I562"/>
    <mergeCell ref="D559:D560"/>
    <mergeCell ref="E559:E560"/>
    <mergeCell ref="F559:F560"/>
    <mergeCell ref="G559:G560"/>
    <mergeCell ref="H559:H560"/>
    <mergeCell ref="I559:I560"/>
    <mergeCell ref="A554:A558"/>
    <mergeCell ref="B554:B558"/>
    <mergeCell ref="C554:C558"/>
    <mergeCell ref="D554:D558"/>
    <mergeCell ref="E554:E558"/>
    <mergeCell ref="F554:F558"/>
    <mergeCell ref="A549:A553"/>
    <mergeCell ref="B549:B553"/>
    <mergeCell ref="C549:C553"/>
    <mergeCell ref="D549:D553"/>
    <mergeCell ref="E549:E553"/>
    <mergeCell ref="F549:F553"/>
    <mergeCell ref="A544:A548"/>
    <mergeCell ref="B544:B548"/>
    <mergeCell ref="C544:C548"/>
    <mergeCell ref="D544:D548"/>
    <mergeCell ref="E544:E548"/>
    <mergeCell ref="F544:F548"/>
    <mergeCell ref="D542:D543"/>
    <mergeCell ref="E542:E543"/>
    <mergeCell ref="F542:F543"/>
    <mergeCell ref="G542:G543"/>
    <mergeCell ref="H542:H543"/>
    <mergeCell ref="I542:I543"/>
    <mergeCell ref="A537:A541"/>
    <mergeCell ref="B537:B541"/>
    <mergeCell ref="C537:C541"/>
    <mergeCell ref="D537:D541"/>
    <mergeCell ref="E537:E541"/>
    <mergeCell ref="F537:F541"/>
    <mergeCell ref="D535:D536"/>
    <mergeCell ref="E535:E536"/>
    <mergeCell ref="F535:F536"/>
    <mergeCell ref="G535:G536"/>
    <mergeCell ref="H535:H536"/>
    <mergeCell ref="I535:I536"/>
    <mergeCell ref="A530:A534"/>
    <mergeCell ref="B530:B534"/>
    <mergeCell ref="C530:C534"/>
    <mergeCell ref="D530:D534"/>
    <mergeCell ref="E530:E534"/>
    <mergeCell ref="F530:F534"/>
    <mergeCell ref="D528:D529"/>
    <mergeCell ref="E528:E529"/>
    <mergeCell ref="F528:F529"/>
    <mergeCell ref="G528:G529"/>
    <mergeCell ref="H528:H529"/>
    <mergeCell ref="I528:I529"/>
    <mergeCell ref="A523:A527"/>
    <mergeCell ref="B523:B527"/>
    <mergeCell ref="C523:C527"/>
    <mergeCell ref="D523:D527"/>
    <mergeCell ref="E523:E527"/>
    <mergeCell ref="F523:F527"/>
    <mergeCell ref="A518:A522"/>
    <mergeCell ref="B518:B522"/>
    <mergeCell ref="C518:C522"/>
    <mergeCell ref="D518:D522"/>
    <mergeCell ref="E518:E522"/>
    <mergeCell ref="F518:F522"/>
    <mergeCell ref="D516:D517"/>
    <mergeCell ref="E516:E517"/>
    <mergeCell ref="F516:F517"/>
    <mergeCell ref="G516:G517"/>
    <mergeCell ref="H516:H517"/>
    <mergeCell ref="I516:I517"/>
    <mergeCell ref="D514:D515"/>
    <mergeCell ref="E514:E515"/>
    <mergeCell ref="F514:F515"/>
    <mergeCell ref="G514:G515"/>
    <mergeCell ref="H514:H515"/>
    <mergeCell ref="I514:I515"/>
    <mergeCell ref="A509:A513"/>
    <mergeCell ref="B509:B513"/>
    <mergeCell ref="C509:C513"/>
    <mergeCell ref="D509:D513"/>
    <mergeCell ref="E509:E513"/>
    <mergeCell ref="F509:F513"/>
    <mergeCell ref="A504:A508"/>
    <mergeCell ref="B504:B508"/>
    <mergeCell ref="C504:C508"/>
    <mergeCell ref="D504:D508"/>
    <mergeCell ref="E504:E508"/>
    <mergeCell ref="F504:F508"/>
    <mergeCell ref="D502:D503"/>
    <mergeCell ref="E502:E503"/>
    <mergeCell ref="F502:F503"/>
    <mergeCell ref="G502:G503"/>
    <mergeCell ref="H502:H503"/>
    <mergeCell ref="I502:I503"/>
    <mergeCell ref="A497:A501"/>
    <mergeCell ref="B497:B501"/>
    <mergeCell ref="C497:C501"/>
    <mergeCell ref="D497:D501"/>
    <mergeCell ref="E497:E501"/>
    <mergeCell ref="F497:F501"/>
    <mergeCell ref="D495:D496"/>
    <mergeCell ref="E495:E496"/>
    <mergeCell ref="F495:F496"/>
    <mergeCell ref="G495:G496"/>
    <mergeCell ref="H495:H496"/>
    <mergeCell ref="I495:I496"/>
    <mergeCell ref="D493:D494"/>
    <mergeCell ref="E493:E494"/>
    <mergeCell ref="F493:F494"/>
    <mergeCell ref="G493:G494"/>
    <mergeCell ref="H493:H494"/>
    <mergeCell ref="I493:I494"/>
    <mergeCell ref="A488:A492"/>
    <mergeCell ref="B488:B492"/>
    <mergeCell ref="C488:C492"/>
    <mergeCell ref="D488:D492"/>
    <mergeCell ref="E488:E492"/>
    <mergeCell ref="F488:F492"/>
    <mergeCell ref="A483:A487"/>
    <mergeCell ref="B483:B487"/>
    <mergeCell ref="C483:C487"/>
    <mergeCell ref="D483:D487"/>
    <mergeCell ref="E483:E487"/>
    <mergeCell ref="F483:F487"/>
    <mergeCell ref="D481:D482"/>
    <mergeCell ref="E481:E482"/>
    <mergeCell ref="F481:F482"/>
    <mergeCell ref="G481:G482"/>
    <mergeCell ref="H481:H482"/>
    <mergeCell ref="I481:I482"/>
    <mergeCell ref="A476:A480"/>
    <mergeCell ref="B476:B480"/>
    <mergeCell ref="C476:C480"/>
    <mergeCell ref="D476:D480"/>
    <mergeCell ref="E476:E480"/>
    <mergeCell ref="F476:F480"/>
    <mergeCell ref="D474:D475"/>
    <mergeCell ref="E474:E475"/>
    <mergeCell ref="F474:F475"/>
    <mergeCell ref="G474:G475"/>
    <mergeCell ref="H474:H475"/>
    <mergeCell ref="I474:I475"/>
    <mergeCell ref="A469:A473"/>
    <mergeCell ref="B469:B473"/>
    <mergeCell ref="C469:C473"/>
    <mergeCell ref="D469:D473"/>
    <mergeCell ref="E469:E473"/>
    <mergeCell ref="F469:F473"/>
    <mergeCell ref="A464:A468"/>
    <mergeCell ref="B464:B468"/>
    <mergeCell ref="C464:C468"/>
    <mergeCell ref="D464:D468"/>
    <mergeCell ref="E464:E468"/>
    <mergeCell ref="F464:F468"/>
    <mergeCell ref="D462:D463"/>
    <mergeCell ref="E462:E463"/>
    <mergeCell ref="F462:F463"/>
    <mergeCell ref="G462:G463"/>
    <mergeCell ref="H462:H463"/>
    <mergeCell ref="I462:I463"/>
    <mergeCell ref="D460:D461"/>
    <mergeCell ref="E460:E461"/>
    <mergeCell ref="F460:F461"/>
    <mergeCell ref="G460:G461"/>
    <mergeCell ref="H460:H461"/>
    <mergeCell ref="I460:I461"/>
    <mergeCell ref="A455:A459"/>
    <mergeCell ref="B455:B459"/>
    <mergeCell ref="C455:C459"/>
    <mergeCell ref="D455:D459"/>
    <mergeCell ref="E455:E459"/>
    <mergeCell ref="F455:F459"/>
    <mergeCell ref="D453:D454"/>
    <mergeCell ref="E453:E454"/>
    <mergeCell ref="F453:F454"/>
    <mergeCell ref="G453:G454"/>
    <mergeCell ref="H453:H454"/>
    <mergeCell ref="I453:I454"/>
    <mergeCell ref="D451:D452"/>
    <mergeCell ref="E451:E452"/>
    <mergeCell ref="F451:F452"/>
    <mergeCell ref="G451:G452"/>
    <mergeCell ref="H451:H452"/>
    <mergeCell ref="I451:I452"/>
    <mergeCell ref="A446:A450"/>
    <mergeCell ref="B446:B450"/>
    <mergeCell ref="C446:C450"/>
    <mergeCell ref="D446:D450"/>
    <mergeCell ref="E446:E450"/>
    <mergeCell ref="F446:F450"/>
    <mergeCell ref="A441:A445"/>
    <mergeCell ref="B441:B445"/>
    <mergeCell ref="C441:C445"/>
    <mergeCell ref="D441:D445"/>
    <mergeCell ref="E441:E445"/>
    <mergeCell ref="F441:F445"/>
    <mergeCell ref="L436:T436"/>
    <mergeCell ref="L437:T437"/>
    <mergeCell ref="L438:T438"/>
    <mergeCell ref="D439:D440"/>
    <mergeCell ref="E439:E440"/>
    <mergeCell ref="F439:F440"/>
    <mergeCell ref="G439:G440"/>
    <mergeCell ref="H439:H440"/>
    <mergeCell ref="I439:I440"/>
    <mergeCell ref="A434:A438"/>
    <mergeCell ref="B434:B438"/>
    <mergeCell ref="C434:C438"/>
    <mergeCell ref="D434:D438"/>
    <mergeCell ref="E434:E438"/>
    <mergeCell ref="F434:F438"/>
    <mergeCell ref="D432:D433"/>
    <mergeCell ref="E432:E433"/>
    <mergeCell ref="F432:F433"/>
    <mergeCell ref="G432:G433"/>
    <mergeCell ref="H432:H433"/>
    <mergeCell ref="I432:I433"/>
    <mergeCell ref="A427:A431"/>
    <mergeCell ref="B427:B431"/>
    <mergeCell ref="C427:C431"/>
    <mergeCell ref="D427:D431"/>
    <mergeCell ref="E427:E431"/>
    <mergeCell ref="F427:F431"/>
    <mergeCell ref="D425:D426"/>
    <mergeCell ref="E425:E426"/>
    <mergeCell ref="F425:F426"/>
    <mergeCell ref="G425:G426"/>
    <mergeCell ref="H425:H426"/>
    <mergeCell ref="I425:I426"/>
    <mergeCell ref="A420:A424"/>
    <mergeCell ref="B420:B424"/>
    <mergeCell ref="C420:C424"/>
    <mergeCell ref="D420:D424"/>
    <mergeCell ref="E420:E424"/>
    <mergeCell ref="F420:F424"/>
    <mergeCell ref="A415:A419"/>
    <mergeCell ref="B415:B419"/>
    <mergeCell ref="C415:C419"/>
    <mergeCell ref="D415:D419"/>
    <mergeCell ref="E415:E419"/>
    <mergeCell ref="F415:F419"/>
    <mergeCell ref="D413:D414"/>
    <mergeCell ref="E413:E414"/>
    <mergeCell ref="F413:F414"/>
    <mergeCell ref="G413:G414"/>
    <mergeCell ref="H413:H414"/>
    <mergeCell ref="I413:I414"/>
    <mergeCell ref="A408:A412"/>
    <mergeCell ref="B408:B412"/>
    <mergeCell ref="C408:C412"/>
    <mergeCell ref="D408:D412"/>
    <mergeCell ref="E408:E412"/>
    <mergeCell ref="F408:F412"/>
    <mergeCell ref="A403:A407"/>
    <mergeCell ref="B403:B407"/>
    <mergeCell ref="C403:C407"/>
    <mergeCell ref="D403:D407"/>
    <mergeCell ref="E403:E407"/>
    <mergeCell ref="F403:F407"/>
    <mergeCell ref="D401:D402"/>
    <mergeCell ref="E401:E402"/>
    <mergeCell ref="F401:F402"/>
    <mergeCell ref="G401:G402"/>
    <mergeCell ref="H401:H402"/>
    <mergeCell ref="I401:I402"/>
    <mergeCell ref="A396:A400"/>
    <mergeCell ref="B396:B400"/>
    <mergeCell ref="C396:C400"/>
    <mergeCell ref="D396:D400"/>
    <mergeCell ref="E396:E400"/>
    <mergeCell ref="F396:F400"/>
    <mergeCell ref="D394:D395"/>
    <mergeCell ref="E394:E395"/>
    <mergeCell ref="F394:F395"/>
    <mergeCell ref="G394:G395"/>
    <mergeCell ref="H394:H395"/>
    <mergeCell ref="I394:I395"/>
    <mergeCell ref="A389:A393"/>
    <mergeCell ref="B389:B393"/>
    <mergeCell ref="C389:C393"/>
    <mergeCell ref="D389:D393"/>
    <mergeCell ref="E389:E393"/>
    <mergeCell ref="F389:F393"/>
    <mergeCell ref="D387:D388"/>
    <mergeCell ref="E387:E388"/>
    <mergeCell ref="F387:F388"/>
    <mergeCell ref="G387:G388"/>
    <mergeCell ref="H387:H388"/>
    <mergeCell ref="I387:I388"/>
    <mergeCell ref="A382:A386"/>
    <mergeCell ref="B382:B386"/>
    <mergeCell ref="C382:C386"/>
    <mergeCell ref="D382:D386"/>
    <mergeCell ref="E382:E386"/>
    <mergeCell ref="F382:F386"/>
    <mergeCell ref="M375:M386"/>
    <mergeCell ref="D380:D381"/>
    <mergeCell ref="E380:E381"/>
    <mergeCell ref="F380:F381"/>
    <mergeCell ref="G380:G381"/>
    <mergeCell ref="H380:H381"/>
    <mergeCell ref="I380:I381"/>
    <mergeCell ref="A375:A379"/>
    <mergeCell ref="B375:B379"/>
    <mergeCell ref="C375:C379"/>
    <mergeCell ref="D375:D379"/>
    <mergeCell ref="E375:E379"/>
    <mergeCell ref="F375:F379"/>
    <mergeCell ref="D373:D374"/>
    <mergeCell ref="E373:E374"/>
    <mergeCell ref="F373:F374"/>
    <mergeCell ref="G373:G374"/>
    <mergeCell ref="H373:H374"/>
    <mergeCell ref="I373:I374"/>
    <mergeCell ref="D371:D372"/>
    <mergeCell ref="E371:E372"/>
    <mergeCell ref="F371:F372"/>
    <mergeCell ref="G371:G372"/>
    <mergeCell ref="H371:H372"/>
    <mergeCell ref="I371:I372"/>
    <mergeCell ref="A366:A370"/>
    <mergeCell ref="B366:B370"/>
    <mergeCell ref="C366:C370"/>
    <mergeCell ref="D366:D370"/>
    <mergeCell ref="E366:E370"/>
    <mergeCell ref="F366:F370"/>
    <mergeCell ref="A361:A365"/>
    <mergeCell ref="B361:B365"/>
    <mergeCell ref="C361:C365"/>
    <mergeCell ref="D361:D365"/>
    <mergeCell ref="E361:E365"/>
    <mergeCell ref="F361:F365"/>
    <mergeCell ref="D359:D360"/>
    <mergeCell ref="E359:E360"/>
    <mergeCell ref="F359:F360"/>
    <mergeCell ref="G359:G360"/>
    <mergeCell ref="H359:H360"/>
    <mergeCell ref="I359:I360"/>
    <mergeCell ref="A354:A358"/>
    <mergeCell ref="B354:B358"/>
    <mergeCell ref="C354:C358"/>
    <mergeCell ref="D354:D358"/>
    <mergeCell ref="E354:E358"/>
    <mergeCell ref="F354:F358"/>
    <mergeCell ref="D352:D353"/>
    <mergeCell ref="E352:E353"/>
    <mergeCell ref="F352:F353"/>
    <mergeCell ref="G352:G353"/>
    <mergeCell ref="H352:H353"/>
    <mergeCell ref="I352:I353"/>
    <mergeCell ref="A348:A351"/>
    <mergeCell ref="B348:B351"/>
    <mergeCell ref="C348:C351"/>
    <mergeCell ref="D348:D351"/>
    <mergeCell ref="E348:E351"/>
    <mergeCell ref="F348:F351"/>
    <mergeCell ref="A343:A347"/>
    <mergeCell ref="B343:B347"/>
    <mergeCell ref="C343:C347"/>
    <mergeCell ref="D343:D347"/>
    <mergeCell ref="E343:E347"/>
    <mergeCell ref="F343:F347"/>
    <mergeCell ref="D341:D342"/>
    <mergeCell ref="E341:E342"/>
    <mergeCell ref="F341:F342"/>
    <mergeCell ref="G341:G342"/>
    <mergeCell ref="H341:H342"/>
    <mergeCell ref="I341:I342"/>
    <mergeCell ref="A336:A340"/>
    <mergeCell ref="B336:B340"/>
    <mergeCell ref="C336:C340"/>
    <mergeCell ref="D336:D340"/>
    <mergeCell ref="E336:E340"/>
    <mergeCell ref="F336:F340"/>
    <mergeCell ref="A331:A335"/>
    <mergeCell ref="B331:B335"/>
    <mergeCell ref="C331:C335"/>
    <mergeCell ref="D331:D335"/>
    <mergeCell ref="E331:E335"/>
    <mergeCell ref="F331:F335"/>
    <mergeCell ref="D329:D330"/>
    <mergeCell ref="E329:E330"/>
    <mergeCell ref="F329:F330"/>
    <mergeCell ref="G329:G330"/>
    <mergeCell ref="H329:H330"/>
    <mergeCell ref="I329:I330"/>
    <mergeCell ref="A324:A328"/>
    <mergeCell ref="B324:B328"/>
    <mergeCell ref="C324:C328"/>
    <mergeCell ref="D324:D328"/>
    <mergeCell ref="E324:E328"/>
    <mergeCell ref="F324:F328"/>
    <mergeCell ref="D322:D323"/>
    <mergeCell ref="E322:E323"/>
    <mergeCell ref="F322:F323"/>
    <mergeCell ref="G322:G323"/>
    <mergeCell ref="H322:H323"/>
    <mergeCell ref="I322:I323"/>
    <mergeCell ref="D320:D321"/>
    <mergeCell ref="E320:E321"/>
    <mergeCell ref="F320:F321"/>
    <mergeCell ref="G320:G321"/>
    <mergeCell ref="H320:H321"/>
    <mergeCell ref="I320:I321"/>
    <mergeCell ref="A315:A319"/>
    <mergeCell ref="B315:B319"/>
    <mergeCell ref="C315:C319"/>
    <mergeCell ref="D315:D319"/>
    <mergeCell ref="E315:E319"/>
    <mergeCell ref="F315:F319"/>
    <mergeCell ref="D313:D314"/>
    <mergeCell ref="E313:E314"/>
    <mergeCell ref="F313:F314"/>
    <mergeCell ref="G313:G314"/>
    <mergeCell ref="H313:H314"/>
    <mergeCell ref="I313:I314"/>
    <mergeCell ref="A308:A312"/>
    <mergeCell ref="B308:B312"/>
    <mergeCell ref="C308:C312"/>
    <mergeCell ref="D308:D312"/>
    <mergeCell ref="E308:E312"/>
    <mergeCell ref="F308:F312"/>
    <mergeCell ref="A303:A307"/>
    <mergeCell ref="B303:B307"/>
    <mergeCell ref="C303:C307"/>
    <mergeCell ref="D303:D307"/>
    <mergeCell ref="E303:E307"/>
    <mergeCell ref="F303:F307"/>
    <mergeCell ref="D301:D302"/>
    <mergeCell ref="E301:E302"/>
    <mergeCell ref="F301:F302"/>
    <mergeCell ref="G301:G302"/>
    <mergeCell ref="H301:H302"/>
    <mergeCell ref="I301:I302"/>
    <mergeCell ref="A296:A300"/>
    <mergeCell ref="B296:B300"/>
    <mergeCell ref="C296:C300"/>
    <mergeCell ref="D296:D300"/>
    <mergeCell ref="E296:E300"/>
    <mergeCell ref="F296:F300"/>
    <mergeCell ref="D294:D295"/>
    <mergeCell ref="E294:E295"/>
    <mergeCell ref="F294:F295"/>
    <mergeCell ref="G294:G295"/>
    <mergeCell ref="H294:H295"/>
    <mergeCell ref="I294:I295"/>
    <mergeCell ref="A289:A293"/>
    <mergeCell ref="B289:B293"/>
    <mergeCell ref="C289:C293"/>
    <mergeCell ref="D289:D293"/>
    <mergeCell ref="E289:E293"/>
    <mergeCell ref="F289:F293"/>
    <mergeCell ref="D287:D288"/>
    <mergeCell ref="E287:E288"/>
    <mergeCell ref="F287:F288"/>
    <mergeCell ref="G287:G288"/>
    <mergeCell ref="H287:H288"/>
    <mergeCell ref="I287:I288"/>
    <mergeCell ref="A282:A286"/>
    <mergeCell ref="B282:B286"/>
    <mergeCell ref="C282:C286"/>
    <mergeCell ref="D282:D286"/>
    <mergeCell ref="E282:E286"/>
    <mergeCell ref="F282:F286"/>
    <mergeCell ref="D280:D281"/>
    <mergeCell ref="E280:E281"/>
    <mergeCell ref="F280:F281"/>
    <mergeCell ref="G280:G281"/>
    <mergeCell ref="H280:H281"/>
    <mergeCell ref="I280:I281"/>
    <mergeCell ref="A275:A279"/>
    <mergeCell ref="B275:B279"/>
    <mergeCell ref="C275:C279"/>
    <mergeCell ref="D275:D279"/>
    <mergeCell ref="E275:E279"/>
    <mergeCell ref="F275:F279"/>
    <mergeCell ref="D273:D274"/>
    <mergeCell ref="E273:E274"/>
    <mergeCell ref="F273:F274"/>
    <mergeCell ref="G273:G274"/>
    <mergeCell ref="H273:H274"/>
    <mergeCell ref="I273:I274"/>
    <mergeCell ref="A268:A272"/>
    <mergeCell ref="B268:B272"/>
    <mergeCell ref="C268:C272"/>
    <mergeCell ref="D268:D272"/>
    <mergeCell ref="E268:E272"/>
    <mergeCell ref="F268:F272"/>
    <mergeCell ref="D266:D267"/>
    <mergeCell ref="E266:E267"/>
    <mergeCell ref="F266:F267"/>
    <mergeCell ref="G266:G267"/>
    <mergeCell ref="H266:H267"/>
    <mergeCell ref="I266:I267"/>
    <mergeCell ref="A261:A265"/>
    <mergeCell ref="B261:B265"/>
    <mergeCell ref="C261:C265"/>
    <mergeCell ref="D261:D265"/>
    <mergeCell ref="E261:E265"/>
    <mergeCell ref="F261:F265"/>
    <mergeCell ref="D259:D260"/>
    <mergeCell ref="E259:E260"/>
    <mergeCell ref="F259:F260"/>
    <mergeCell ref="G259:G260"/>
    <mergeCell ref="H259:H260"/>
    <mergeCell ref="I259:I260"/>
    <mergeCell ref="A254:A258"/>
    <mergeCell ref="B254:B258"/>
    <mergeCell ref="C254:C258"/>
    <mergeCell ref="D254:D258"/>
    <mergeCell ref="E254:E258"/>
    <mergeCell ref="F254:F258"/>
    <mergeCell ref="D252:D253"/>
    <mergeCell ref="E252:E253"/>
    <mergeCell ref="F252:F253"/>
    <mergeCell ref="G252:G253"/>
    <mergeCell ref="H252:H253"/>
    <mergeCell ref="I252:I253"/>
    <mergeCell ref="A247:A251"/>
    <mergeCell ref="B247:B251"/>
    <mergeCell ref="C247:C251"/>
    <mergeCell ref="D247:D251"/>
    <mergeCell ref="E247:E251"/>
    <mergeCell ref="F247:F251"/>
    <mergeCell ref="D245:D246"/>
    <mergeCell ref="E245:E246"/>
    <mergeCell ref="F245:F246"/>
    <mergeCell ref="G245:G246"/>
    <mergeCell ref="H245:H246"/>
    <mergeCell ref="I245:I246"/>
    <mergeCell ref="F235:F239"/>
    <mergeCell ref="A240:A244"/>
    <mergeCell ref="B240:B244"/>
    <mergeCell ref="C240:C244"/>
    <mergeCell ref="D240:D244"/>
    <mergeCell ref="E240:E244"/>
    <mergeCell ref="F240:F244"/>
    <mergeCell ref="A230:A234"/>
    <mergeCell ref="B230:C234"/>
    <mergeCell ref="D230:D234"/>
    <mergeCell ref="E230:E234"/>
    <mergeCell ref="F230:F234"/>
    <mergeCell ref="A235:A239"/>
    <mergeCell ref="B235:B239"/>
    <mergeCell ref="C235:C239"/>
    <mergeCell ref="D235:D239"/>
    <mergeCell ref="E235:E239"/>
    <mergeCell ref="D228:D229"/>
    <mergeCell ref="E228:E229"/>
    <mergeCell ref="F228:F229"/>
    <mergeCell ref="G228:G229"/>
    <mergeCell ref="H228:H229"/>
    <mergeCell ref="I228:I229"/>
    <mergeCell ref="A223:A227"/>
    <mergeCell ref="B223:B227"/>
    <mergeCell ref="C223:C227"/>
    <mergeCell ref="D223:D227"/>
    <mergeCell ref="E223:E227"/>
    <mergeCell ref="F223:F227"/>
    <mergeCell ref="D221:D222"/>
    <mergeCell ref="E221:E222"/>
    <mergeCell ref="F221:F222"/>
    <mergeCell ref="G221:G222"/>
    <mergeCell ref="H221:H222"/>
    <mergeCell ref="I221:I222"/>
    <mergeCell ref="A216:A220"/>
    <mergeCell ref="B216:B220"/>
    <mergeCell ref="C216:C220"/>
    <mergeCell ref="D216:D220"/>
    <mergeCell ref="E216:E220"/>
    <mergeCell ref="F216:F220"/>
    <mergeCell ref="A211:A215"/>
    <mergeCell ref="B211:B215"/>
    <mergeCell ref="C211:C215"/>
    <mergeCell ref="D211:D215"/>
    <mergeCell ref="E211:E215"/>
    <mergeCell ref="F211:F215"/>
    <mergeCell ref="D209:D210"/>
    <mergeCell ref="E209:E210"/>
    <mergeCell ref="F209:F210"/>
    <mergeCell ref="G209:G210"/>
    <mergeCell ref="H209:H210"/>
    <mergeCell ref="I209:I210"/>
    <mergeCell ref="D206:D207"/>
    <mergeCell ref="E206:E207"/>
    <mergeCell ref="F206:F207"/>
    <mergeCell ref="G206:G207"/>
    <mergeCell ref="H206:H207"/>
    <mergeCell ref="I206:I207"/>
    <mergeCell ref="A201:A205"/>
    <mergeCell ref="B201:B205"/>
    <mergeCell ref="C201:C205"/>
    <mergeCell ref="D201:D205"/>
    <mergeCell ref="E201:E205"/>
    <mergeCell ref="F201:F205"/>
    <mergeCell ref="A196:A200"/>
    <mergeCell ref="B196:B200"/>
    <mergeCell ref="C196:C200"/>
    <mergeCell ref="D196:D200"/>
    <mergeCell ref="E196:E200"/>
    <mergeCell ref="F196:F200"/>
    <mergeCell ref="D194:D195"/>
    <mergeCell ref="E194:E195"/>
    <mergeCell ref="F194:F195"/>
    <mergeCell ref="G194:G195"/>
    <mergeCell ref="H194:H195"/>
    <mergeCell ref="I194:I195"/>
    <mergeCell ref="A189:A193"/>
    <mergeCell ref="B189:B193"/>
    <mergeCell ref="C189:C193"/>
    <mergeCell ref="D189:D193"/>
    <mergeCell ref="E189:E193"/>
    <mergeCell ref="F189:F193"/>
    <mergeCell ref="D187:D188"/>
    <mergeCell ref="E187:E188"/>
    <mergeCell ref="F187:F188"/>
    <mergeCell ref="G187:G188"/>
    <mergeCell ref="H187:H188"/>
    <mergeCell ref="I187:I188"/>
    <mergeCell ref="A182:A186"/>
    <mergeCell ref="B182:B186"/>
    <mergeCell ref="C182:C186"/>
    <mergeCell ref="D182:D186"/>
    <mergeCell ref="E182:E186"/>
    <mergeCell ref="F182:F186"/>
    <mergeCell ref="A177:A181"/>
    <mergeCell ref="B177:B181"/>
    <mergeCell ref="C177:C181"/>
    <mergeCell ref="D177:D181"/>
    <mergeCell ref="E177:E181"/>
    <mergeCell ref="F177:F181"/>
    <mergeCell ref="D175:D176"/>
    <mergeCell ref="E175:E176"/>
    <mergeCell ref="F175:F176"/>
    <mergeCell ref="G175:G176"/>
    <mergeCell ref="H175:H176"/>
    <mergeCell ref="I175:I176"/>
    <mergeCell ref="A170:A174"/>
    <mergeCell ref="B170:B174"/>
    <mergeCell ref="C170:C174"/>
    <mergeCell ref="D170:D174"/>
    <mergeCell ref="E170:E174"/>
    <mergeCell ref="F170:F174"/>
    <mergeCell ref="D168:D169"/>
    <mergeCell ref="E168:E169"/>
    <mergeCell ref="F168:F169"/>
    <mergeCell ref="G168:G169"/>
    <mergeCell ref="H168:H169"/>
    <mergeCell ref="I168:I169"/>
    <mergeCell ref="A163:A167"/>
    <mergeCell ref="B163:B167"/>
    <mergeCell ref="C163:C167"/>
    <mergeCell ref="D163:D167"/>
    <mergeCell ref="E163:E167"/>
    <mergeCell ref="F163:F167"/>
    <mergeCell ref="A158:A162"/>
    <mergeCell ref="B158:B162"/>
    <mergeCell ref="C158:C162"/>
    <mergeCell ref="D158:D162"/>
    <mergeCell ref="E158:E162"/>
    <mergeCell ref="F158:F162"/>
    <mergeCell ref="D156:D157"/>
    <mergeCell ref="E156:E157"/>
    <mergeCell ref="F156:F157"/>
    <mergeCell ref="G156:G157"/>
    <mergeCell ref="H156:H157"/>
    <mergeCell ref="I156:I157"/>
    <mergeCell ref="A151:A155"/>
    <mergeCell ref="B151:B155"/>
    <mergeCell ref="C151:C155"/>
    <mergeCell ref="D151:D155"/>
    <mergeCell ref="E151:E155"/>
    <mergeCell ref="F151:F155"/>
    <mergeCell ref="A146:A150"/>
    <mergeCell ref="B146:B150"/>
    <mergeCell ref="C146:C150"/>
    <mergeCell ref="D146:D150"/>
    <mergeCell ref="E146:E150"/>
    <mergeCell ref="F146:F150"/>
    <mergeCell ref="D144:D145"/>
    <mergeCell ref="E144:E145"/>
    <mergeCell ref="F144:F145"/>
    <mergeCell ref="G144:G145"/>
    <mergeCell ref="H144:H145"/>
    <mergeCell ref="I144:I145"/>
    <mergeCell ref="A139:A143"/>
    <mergeCell ref="B139:B143"/>
    <mergeCell ref="C139:C143"/>
    <mergeCell ref="D139:D143"/>
    <mergeCell ref="E139:E143"/>
    <mergeCell ref="F139:F143"/>
    <mergeCell ref="A134:A138"/>
    <mergeCell ref="B134:B138"/>
    <mergeCell ref="C134:C138"/>
    <mergeCell ref="D134:D138"/>
    <mergeCell ref="E134:E138"/>
    <mergeCell ref="F134:F138"/>
    <mergeCell ref="D132:D133"/>
    <mergeCell ref="E132:E133"/>
    <mergeCell ref="F132:F133"/>
    <mergeCell ref="G132:G133"/>
    <mergeCell ref="H132:H133"/>
    <mergeCell ref="I132:I133"/>
    <mergeCell ref="A127:A131"/>
    <mergeCell ref="B127:B131"/>
    <mergeCell ref="C127:C131"/>
    <mergeCell ref="D127:D131"/>
    <mergeCell ref="E127:E131"/>
    <mergeCell ref="F127:F131"/>
    <mergeCell ref="D125:D126"/>
    <mergeCell ref="E125:E126"/>
    <mergeCell ref="F125:F126"/>
    <mergeCell ref="G125:G126"/>
    <mergeCell ref="H125:H126"/>
    <mergeCell ref="I125:I126"/>
    <mergeCell ref="D123:D124"/>
    <mergeCell ref="E123:E124"/>
    <mergeCell ref="F123:F124"/>
    <mergeCell ref="G123:G124"/>
    <mergeCell ref="H123:H124"/>
    <mergeCell ref="I123:I124"/>
    <mergeCell ref="D121:D122"/>
    <mergeCell ref="E121:E122"/>
    <mergeCell ref="F121:F122"/>
    <mergeCell ref="G121:G122"/>
    <mergeCell ref="H121:H122"/>
    <mergeCell ref="I121:I122"/>
    <mergeCell ref="A116:A120"/>
    <mergeCell ref="B116:B120"/>
    <mergeCell ref="C116:C120"/>
    <mergeCell ref="D116:D120"/>
    <mergeCell ref="E116:E120"/>
    <mergeCell ref="F116:F120"/>
    <mergeCell ref="D114:D115"/>
    <mergeCell ref="E114:E115"/>
    <mergeCell ref="F114:F115"/>
    <mergeCell ref="G114:G115"/>
    <mergeCell ref="H114:H115"/>
    <mergeCell ref="I114:I115"/>
    <mergeCell ref="A109:A113"/>
    <mergeCell ref="B109:B113"/>
    <mergeCell ref="C109:C113"/>
    <mergeCell ref="D109:D113"/>
    <mergeCell ref="E109:E113"/>
    <mergeCell ref="F109:F113"/>
    <mergeCell ref="A104:A108"/>
    <mergeCell ref="B104:B108"/>
    <mergeCell ref="C104:C108"/>
    <mergeCell ref="D104:D108"/>
    <mergeCell ref="E104:E108"/>
    <mergeCell ref="F104:F108"/>
    <mergeCell ref="D102:D103"/>
    <mergeCell ref="E102:E103"/>
    <mergeCell ref="F102:F103"/>
    <mergeCell ref="G102:G103"/>
    <mergeCell ref="H102:H103"/>
    <mergeCell ref="I102:I103"/>
    <mergeCell ref="A97:A101"/>
    <mergeCell ref="B97:B101"/>
    <mergeCell ref="C97:C101"/>
    <mergeCell ref="D97:D101"/>
    <mergeCell ref="E97:E101"/>
    <mergeCell ref="F97:F101"/>
    <mergeCell ref="A92:A96"/>
    <mergeCell ref="B92:B96"/>
    <mergeCell ref="C92:C96"/>
    <mergeCell ref="D92:D96"/>
    <mergeCell ref="E92:E96"/>
    <mergeCell ref="F92:F96"/>
    <mergeCell ref="D90:D91"/>
    <mergeCell ref="E90:E91"/>
    <mergeCell ref="F90:F91"/>
    <mergeCell ref="G90:G91"/>
    <mergeCell ref="H90:H91"/>
    <mergeCell ref="I90:I91"/>
    <mergeCell ref="A85:A89"/>
    <mergeCell ref="B85:B89"/>
    <mergeCell ref="C85:C89"/>
    <mergeCell ref="D85:D89"/>
    <mergeCell ref="E85:E89"/>
    <mergeCell ref="F85:F89"/>
    <mergeCell ref="D83:D84"/>
    <mergeCell ref="E83:E84"/>
    <mergeCell ref="F83:F84"/>
    <mergeCell ref="G83:G84"/>
    <mergeCell ref="H83:H84"/>
    <mergeCell ref="I83:I84"/>
    <mergeCell ref="D81:D82"/>
    <mergeCell ref="E81:E82"/>
    <mergeCell ref="F81:F82"/>
    <mergeCell ref="G81:G82"/>
    <mergeCell ref="H81:H82"/>
    <mergeCell ref="I81:I82"/>
    <mergeCell ref="A76:A80"/>
    <mergeCell ref="B76:B80"/>
    <mergeCell ref="C76:C80"/>
    <mergeCell ref="D76:D80"/>
    <mergeCell ref="E76:E80"/>
    <mergeCell ref="F76:F80"/>
    <mergeCell ref="A71:A75"/>
    <mergeCell ref="B71:B75"/>
    <mergeCell ref="C71:C75"/>
    <mergeCell ref="D71:D75"/>
    <mergeCell ref="E71:E75"/>
    <mergeCell ref="F71:F75"/>
    <mergeCell ref="D69:D70"/>
    <mergeCell ref="E69:E70"/>
    <mergeCell ref="F69:F70"/>
    <mergeCell ref="G69:G70"/>
    <mergeCell ref="H69:H70"/>
    <mergeCell ref="I69:I70"/>
    <mergeCell ref="A64:A68"/>
    <mergeCell ref="B64:B68"/>
    <mergeCell ref="C64:C68"/>
    <mergeCell ref="D64:D68"/>
    <mergeCell ref="E64:E68"/>
    <mergeCell ref="F64:F68"/>
    <mergeCell ref="D62:D63"/>
    <mergeCell ref="E62:E63"/>
    <mergeCell ref="F62:F63"/>
    <mergeCell ref="G62:G63"/>
    <mergeCell ref="H62:H63"/>
    <mergeCell ref="I62:I63"/>
    <mergeCell ref="A57:A61"/>
    <mergeCell ref="B57:B61"/>
    <mergeCell ref="C57:C61"/>
    <mergeCell ref="D57:D61"/>
    <mergeCell ref="E57:E61"/>
    <mergeCell ref="F57:F61"/>
    <mergeCell ref="D55:D56"/>
    <mergeCell ref="E55:E56"/>
    <mergeCell ref="F55:F56"/>
    <mergeCell ref="G55:G56"/>
    <mergeCell ref="H55:H56"/>
    <mergeCell ref="I55:I56"/>
    <mergeCell ref="A50:A54"/>
    <mergeCell ref="B50:B54"/>
    <mergeCell ref="C50:C54"/>
    <mergeCell ref="D50:D54"/>
    <mergeCell ref="E50:E54"/>
    <mergeCell ref="F50:F54"/>
    <mergeCell ref="D48:D49"/>
    <mergeCell ref="E48:E49"/>
    <mergeCell ref="F48:F49"/>
    <mergeCell ref="G48:G49"/>
    <mergeCell ref="H48:H49"/>
    <mergeCell ref="I48:I49"/>
    <mergeCell ref="A43:A47"/>
    <mergeCell ref="B43:B47"/>
    <mergeCell ref="C43:C47"/>
    <mergeCell ref="D43:D47"/>
    <mergeCell ref="E43:E47"/>
    <mergeCell ref="F43:F47"/>
    <mergeCell ref="A38:A42"/>
    <mergeCell ref="B38:B42"/>
    <mergeCell ref="C38:C42"/>
    <mergeCell ref="D38:D42"/>
    <mergeCell ref="E38:E42"/>
    <mergeCell ref="F38:F42"/>
    <mergeCell ref="D36:D37"/>
    <mergeCell ref="E36:E37"/>
    <mergeCell ref="F36:F37"/>
    <mergeCell ref="G36:G37"/>
    <mergeCell ref="H36:H37"/>
    <mergeCell ref="I36:I37"/>
    <mergeCell ref="A31:A35"/>
    <mergeCell ref="B31:B35"/>
    <mergeCell ref="C31:C35"/>
    <mergeCell ref="D31:D35"/>
    <mergeCell ref="E31:E35"/>
    <mergeCell ref="F31:F35"/>
    <mergeCell ref="D29:D30"/>
    <mergeCell ref="E29:E30"/>
    <mergeCell ref="F29:F30"/>
    <mergeCell ref="G29:G30"/>
    <mergeCell ref="H29:H30"/>
    <mergeCell ref="I29:I30"/>
    <mergeCell ref="A24:A28"/>
    <mergeCell ref="B24:B28"/>
    <mergeCell ref="C24:C28"/>
    <mergeCell ref="D24:D28"/>
    <mergeCell ref="E24:E28"/>
    <mergeCell ref="F24:F28"/>
    <mergeCell ref="D22:D23"/>
    <mergeCell ref="E22:E23"/>
    <mergeCell ref="F22:F23"/>
    <mergeCell ref="G22:G23"/>
    <mergeCell ref="H22:H23"/>
    <mergeCell ref="I22:I23"/>
    <mergeCell ref="A1:I1"/>
    <mergeCell ref="A2:I2"/>
    <mergeCell ref="A3:I3"/>
    <mergeCell ref="A4:A5"/>
    <mergeCell ref="B4:B5"/>
    <mergeCell ref="C4:C5"/>
    <mergeCell ref="D4:D5"/>
    <mergeCell ref="E4:F4"/>
    <mergeCell ref="G4:I4"/>
    <mergeCell ref="F12:F16"/>
    <mergeCell ref="A17:A21"/>
    <mergeCell ref="B17:B21"/>
    <mergeCell ref="C17:C21"/>
    <mergeCell ref="D17:D21"/>
    <mergeCell ref="E17:E21"/>
    <mergeCell ref="F17:F21"/>
    <mergeCell ref="A7:B11"/>
    <mergeCell ref="C7:C11"/>
    <mergeCell ref="D7:D11"/>
    <mergeCell ref="E7:E11"/>
    <mergeCell ref="F7:F11"/>
    <mergeCell ref="A12:A16"/>
    <mergeCell ref="B12:B16"/>
    <mergeCell ref="C12:C16"/>
    <mergeCell ref="D12:D16"/>
    <mergeCell ref="E12:E16"/>
  </mergeCells>
  <hyperlinks>
    <hyperlink ref="B408" r:id="rId1" tooltip="Указ Президента РФ от 07.05.2012 N 597 &quot;О мероприятиях по реализации государственной социальной политики&quot; {КонсультантПлюс}" display="https://login.consultant.ru/link/?req=doc&amp;base=LAW&amp;n=129344&amp;date=06.03.2025"/>
  </hyperlinks>
  <pageMargins left="0.39370078740157483" right="0.19685039370078741" top="0.19685039370078741" bottom="0.19685039370078741" header="0" footer="0"/>
  <pageSetup paperSize="9" scale="40" fitToHeight="15" orientation="landscape" r:id="rId2"/>
  <rowBreaks count="9" manualBreakCount="9">
    <brk id="70" max="8" man="1"/>
    <brk id="138" max="8" man="1"/>
    <brk id="205" max="8" man="1"/>
    <brk id="267" max="8" man="1"/>
    <brk id="328" max="8" man="1"/>
    <brk id="381" max="8" man="1"/>
    <brk id="440" max="8" man="1"/>
    <brk id="492" max="8" man="1"/>
    <brk id="543" max="8" man="1"/>
  </rowBreaks>
</worksheet>
</file>

<file path=xl/worksheets/sheet3.xml><?xml version="1.0" encoding="utf-8"?>
<worksheet xmlns="http://schemas.openxmlformats.org/spreadsheetml/2006/main" xmlns:r="http://schemas.openxmlformats.org/officeDocument/2006/relationships">
  <dimension ref="A1:H681"/>
  <sheetViews>
    <sheetView zoomScale="70" zoomScaleNormal="70" workbookViewId="0">
      <selection activeCell="A682" sqref="A682:A686"/>
    </sheetView>
  </sheetViews>
  <sheetFormatPr defaultRowHeight="25.5" customHeight="1"/>
  <cols>
    <col min="1" max="1" width="58.28515625" customWidth="1"/>
    <col min="2" max="2" width="79.28515625" customWidth="1"/>
    <col min="3" max="3" width="38" customWidth="1"/>
    <col min="4" max="4" width="20.42578125" customWidth="1"/>
    <col min="5" max="5" width="28.28515625" customWidth="1"/>
    <col min="6" max="6" width="9.140625" customWidth="1"/>
    <col min="7" max="7" width="20" customWidth="1"/>
    <col min="8" max="8" width="26.42578125" customWidth="1"/>
  </cols>
  <sheetData>
    <row r="1" spans="1:7" ht="25.5" customHeight="1">
      <c r="A1" s="164" t="s">
        <v>441</v>
      </c>
      <c r="B1" s="164"/>
      <c r="C1" s="164"/>
      <c r="D1" s="164"/>
      <c r="E1" s="164"/>
      <c r="F1" s="164"/>
      <c r="G1" s="164"/>
    </row>
    <row r="3" spans="1:7" ht="25.5" customHeight="1">
      <c r="A3" s="155" t="s">
        <v>0</v>
      </c>
      <c r="B3" s="155" t="s">
        <v>1</v>
      </c>
      <c r="C3" s="155" t="s">
        <v>2</v>
      </c>
      <c r="D3" s="155" t="s">
        <v>3</v>
      </c>
      <c r="E3" s="155" t="s">
        <v>4</v>
      </c>
      <c r="F3" s="155" t="s">
        <v>5</v>
      </c>
      <c r="G3" s="155"/>
    </row>
    <row r="4" spans="1:7" ht="25.5" customHeight="1">
      <c r="A4" s="155"/>
      <c r="B4" s="155"/>
      <c r="C4" s="155"/>
      <c r="D4" s="155"/>
      <c r="E4" s="155"/>
      <c r="F4" s="1" t="s">
        <v>6</v>
      </c>
      <c r="G4" s="1" t="s">
        <v>7</v>
      </c>
    </row>
    <row r="5" spans="1:7" ht="25.5" customHeight="1">
      <c r="A5" s="1">
        <v>1</v>
      </c>
      <c r="B5" s="1">
        <v>2</v>
      </c>
      <c r="C5" s="1">
        <v>3</v>
      </c>
      <c r="D5" s="1">
        <v>4</v>
      </c>
      <c r="E5" s="1">
        <v>5</v>
      </c>
      <c r="F5" s="1">
        <v>6</v>
      </c>
      <c r="G5" s="1">
        <v>7</v>
      </c>
    </row>
    <row r="6" spans="1:7" ht="25.5" customHeight="1">
      <c r="A6" s="156" t="s">
        <v>8</v>
      </c>
      <c r="B6" s="157" t="s">
        <v>9</v>
      </c>
      <c r="C6" s="157" t="s">
        <v>10</v>
      </c>
      <c r="D6" s="158">
        <v>45292</v>
      </c>
      <c r="E6" s="158">
        <v>45657</v>
      </c>
      <c r="F6" s="2" t="s">
        <v>11</v>
      </c>
      <c r="G6" s="3">
        <v>3088794.3</v>
      </c>
    </row>
    <row r="7" spans="1:7" ht="25.5" customHeight="1">
      <c r="A7" s="156"/>
      <c r="B7" s="157"/>
      <c r="C7" s="157"/>
      <c r="D7" s="158"/>
      <c r="E7" s="158"/>
      <c r="F7" s="2" t="s">
        <v>12</v>
      </c>
      <c r="G7" s="1">
        <v>0</v>
      </c>
    </row>
    <row r="8" spans="1:7" ht="25.5" customHeight="1">
      <c r="A8" s="156"/>
      <c r="B8" s="157"/>
      <c r="C8" s="157"/>
      <c r="D8" s="158"/>
      <c r="E8" s="158"/>
      <c r="F8" s="2" t="s">
        <v>13</v>
      </c>
      <c r="G8" s="3">
        <v>2727436.9</v>
      </c>
    </row>
    <row r="9" spans="1:7" ht="25.5" customHeight="1">
      <c r="A9" s="156"/>
      <c r="B9" s="157"/>
      <c r="C9" s="157"/>
      <c r="D9" s="158"/>
      <c r="E9" s="158"/>
      <c r="F9" s="2" t="s">
        <v>14</v>
      </c>
      <c r="G9" s="3">
        <v>361357.4</v>
      </c>
    </row>
    <row r="10" spans="1:7" ht="25.5" customHeight="1">
      <c r="A10" s="156"/>
      <c r="B10" s="157"/>
      <c r="C10" s="157"/>
      <c r="D10" s="158"/>
      <c r="E10" s="158"/>
      <c r="F10" s="2" t="s">
        <v>15</v>
      </c>
      <c r="G10" s="1">
        <v>0</v>
      </c>
    </row>
    <row r="11" spans="1:7" ht="25.5" customHeight="1">
      <c r="A11" s="156" t="s">
        <v>16</v>
      </c>
      <c r="B11" s="157" t="s">
        <v>17</v>
      </c>
      <c r="C11" s="157" t="s">
        <v>18</v>
      </c>
      <c r="D11" s="158">
        <v>45292</v>
      </c>
      <c r="E11" s="158">
        <v>45657</v>
      </c>
      <c r="F11" s="2" t="s">
        <v>11</v>
      </c>
      <c r="G11" s="3">
        <v>339626.7</v>
      </c>
    </row>
    <row r="12" spans="1:7" ht="25.5" customHeight="1">
      <c r="A12" s="156"/>
      <c r="B12" s="157"/>
      <c r="C12" s="157"/>
      <c r="D12" s="158"/>
      <c r="E12" s="158"/>
      <c r="F12" s="2" t="s">
        <v>12</v>
      </c>
      <c r="G12" s="1">
        <v>0</v>
      </c>
    </row>
    <row r="13" spans="1:7" ht="25.5" customHeight="1">
      <c r="A13" s="156"/>
      <c r="B13" s="157"/>
      <c r="C13" s="157"/>
      <c r="D13" s="158"/>
      <c r="E13" s="158"/>
      <c r="F13" s="2" t="s">
        <v>13</v>
      </c>
      <c r="G13" s="3">
        <v>5210.3</v>
      </c>
    </row>
    <row r="14" spans="1:7" ht="25.5" customHeight="1">
      <c r="A14" s="156"/>
      <c r="B14" s="157"/>
      <c r="C14" s="157"/>
      <c r="D14" s="158"/>
      <c r="E14" s="158"/>
      <c r="F14" s="2" t="s">
        <v>14</v>
      </c>
      <c r="G14" s="3">
        <v>334416.40000000002</v>
      </c>
    </row>
    <row r="15" spans="1:7" ht="25.5" customHeight="1">
      <c r="A15" s="156"/>
      <c r="B15" s="157"/>
      <c r="C15" s="157"/>
      <c r="D15" s="158"/>
      <c r="E15" s="158"/>
      <c r="F15" s="2" t="s">
        <v>15</v>
      </c>
      <c r="G15" s="1">
        <v>0</v>
      </c>
    </row>
    <row r="16" spans="1:7" ht="25.5" customHeight="1">
      <c r="A16" s="156" t="s">
        <v>19</v>
      </c>
      <c r="B16" s="157" t="s">
        <v>20</v>
      </c>
      <c r="C16" s="157" t="s">
        <v>21</v>
      </c>
      <c r="D16" s="158">
        <v>45292</v>
      </c>
      <c r="E16" s="158">
        <v>45657</v>
      </c>
      <c r="F16" s="2" t="s">
        <v>11</v>
      </c>
      <c r="G16" s="3">
        <v>308526.3</v>
      </c>
    </row>
    <row r="17" spans="1:7" ht="25.5" customHeight="1">
      <c r="A17" s="156"/>
      <c r="B17" s="157"/>
      <c r="C17" s="157"/>
      <c r="D17" s="158"/>
      <c r="E17" s="158"/>
      <c r="F17" s="2" t="s">
        <v>12</v>
      </c>
      <c r="G17" s="1">
        <v>0</v>
      </c>
    </row>
    <row r="18" spans="1:7" ht="25.5" customHeight="1">
      <c r="A18" s="156"/>
      <c r="B18" s="157"/>
      <c r="C18" s="157"/>
      <c r="D18" s="158"/>
      <c r="E18" s="158"/>
      <c r="F18" s="2" t="s">
        <v>13</v>
      </c>
      <c r="G18" s="1">
        <v>0</v>
      </c>
    </row>
    <row r="19" spans="1:7" ht="25.5" customHeight="1">
      <c r="A19" s="156"/>
      <c r="B19" s="157"/>
      <c r="C19" s="157"/>
      <c r="D19" s="158"/>
      <c r="E19" s="158"/>
      <c r="F19" s="2" t="s">
        <v>14</v>
      </c>
      <c r="G19" s="3">
        <v>308526.3</v>
      </c>
    </row>
    <row r="20" spans="1:7" ht="25.5" customHeight="1">
      <c r="A20" s="156"/>
      <c r="B20" s="157"/>
      <c r="C20" s="157"/>
      <c r="D20" s="158"/>
      <c r="E20" s="158"/>
      <c r="F20" s="2" t="s">
        <v>15</v>
      </c>
      <c r="G20" s="1">
        <v>0</v>
      </c>
    </row>
    <row r="21" spans="1:7" ht="25.5" customHeight="1">
      <c r="A21" s="4" t="s">
        <v>22</v>
      </c>
      <c r="B21" s="157" t="s">
        <v>20</v>
      </c>
      <c r="C21" s="157" t="s">
        <v>24</v>
      </c>
      <c r="D21" s="157" t="s">
        <v>24</v>
      </c>
      <c r="E21" s="157" t="s">
        <v>25</v>
      </c>
      <c r="F21" s="157" t="s">
        <v>24</v>
      </c>
      <c r="G21" s="155" t="s">
        <v>24</v>
      </c>
    </row>
    <row r="22" spans="1:7" ht="25.5" customHeight="1">
      <c r="A22" s="4" t="s">
        <v>23</v>
      </c>
      <c r="B22" s="157"/>
      <c r="C22" s="157"/>
      <c r="D22" s="157"/>
      <c r="E22" s="157"/>
      <c r="F22" s="157"/>
      <c r="G22" s="155"/>
    </row>
    <row r="23" spans="1:7" ht="25.5" customHeight="1">
      <c r="A23" s="156" t="s">
        <v>26</v>
      </c>
      <c r="B23" s="157" t="s">
        <v>20</v>
      </c>
      <c r="C23" s="157" t="s">
        <v>27</v>
      </c>
      <c r="D23" s="158">
        <v>45292</v>
      </c>
      <c r="E23" s="158">
        <v>45657</v>
      </c>
      <c r="F23" s="2" t="s">
        <v>11</v>
      </c>
      <c r="G23" s="3">
        <v>7767.8</v>
      </c>
    </row>
    <row r="24" spans="1:7" ht="25.5" customHeight="1">
      <c r="A24" s="156"/>
      <c r="B24" s="157"/>
      <c r="C24" s="157"/>
      <c r="D24" s="158"/>
      <c r="E24" s="158"/>
      <c r="F24" s="2" t="s">
        <v>12</v>
      </c>
      <c r="G24" s="1">
        <v>0</v>
      </c>
    </row>
    <row r="25" spans="1:7" ht="25.5" customHeight="1">
      <c r="A25" s="156"/>
      <c r="B25" s="157"/>
      <c r="C25" s="157"/>
      <c r="D25" s="158"/>
      <c r="E25" s="158"/>
      <c r="F25" s="2" t="s">
        <v>13</v>
      </c>
      <c r="G25" s="3">
        <v>3883.9</v>
      </c>
    </row>
    <row r="26" spans="1:7" ht="25.5" customHeight="1">
      <c r="A26" s="156"/>
      <c r="B26" s="157"/>
      <c r="C26" s="157"/>
      <c r="D26" s="158"/>
      <c r="E26" s="158"/>
      <c r="F26" s="2" t="s">
        <v>14</v>
      </c>
      <c r="G26" s="3">
        <v>3883.9</v>
      </c>
    </row>
    <row r="27" spans="1:7" ht="25.5" customHeight="1">
      <c r="A27" s="156"/>
      <c r="B27" s="157"/>
      <c r="C27" s="157"/>
      <c r="D27" s="158"/>
      <c r="E27" s="158"/>
      <c r="F27" s="2" t="s">
        <v>15</v>
      </c>
      <c r="G27" s="1">
        <v>0</v>
      </c>
    </row>
    <row r="28" spans="1:7" ht="25.5" customHeight="1">
      <c r="A28" s="4" t="s">
        <v>28</v>
      </c>
      <c r="B28" s="157" t="s">
        <v>20</v>
      </c>
      <c r="C28" s="157" t="s">
        <v>24</v>
      </c>
      <c r="D28" s="157" t="s">
        <v>24</v>
      </c>
      <c r="E28" s="157" t="s">
        <v>30</v>
      </c>
      <c r="F28" s="157" t="s">
        <v>24</v>
      </c>
      <c r="G28" s="155" t="s">
        <v>24</v>
      </c>
    </row>
    <row r="29" spans="1:7" ht="25.5" customHeight="1">
      <c r="A29" s="4" t="s">
        <v>29</v>
      </c>
      <c r="B29" s="157"/>
      <c r="C29" s="157"/>
      <c r="D29" s="157"/>
      <c r="E29" s="157"/>
      <c r="F29" s="157"/>
      <c r="G29" s="155"/>
    </row>
    <row r="30" spans="1:7" ht="25.5" customHeight="1">
      <c r="A30" s="156" t="s">
        <v>31</v>
      </c>
      <c r="B30" s="157" t="s">
        <v>20</v>
      </c>
      <c r="C30" s="157" t="s">
        <v>32</v>
      </c>
      <c r="D30" s="158">
        <v>45292</v>
      </c>
      <c r="E30" s="158">
        <v>45657</v>
      </c>
      <c r="F30" s="2" t="s">
        <v>11</v>
      </c>
      <c r="G30" s="3">
        <v>23332.6</v>
      </c>
    </row>
    <row r="31" spans="1:7" ht="25.5" customHeight="1">
      <c r="A31" s="156"/>
      <c r="B31" s="157"/>
      <c r="C31" s="157"/>
      <c r="D31" s="158"/>
      <c r="E31" s="158"/>
      <c r="F31" s="2" t="s">
        <v>12</v>
      </c>
      <c r="G31" s="1">
        <v>0</v>
      </c>
    </row>
    <row r="32" spans="1:7" ht="25.5" customHeight="1">
      <c r="A32" s="156"/>
      <c r="B32" s="157"/>
      <c r="C32" s="157"/>
      <c r="D32" s="158"/>
      <c r="E32" s="158"/>
      <c r="F32" s="2" t="s">
        <v>13</v>
      </c>
      <c r="G32" s="3">
        <v>1326.4</v>
      </c>
    </row>
    <row r="33" spans="1:7" ht="25.5" customHeight="1">
      <c r="A33" s="156"/>
      <c r="B33" s="157"/>
      <c r="C33" s="157"/>
      <c r="D33" s="158"/>
      <c r="E33" s="158"/>
      <c r="F33" s="2" t="s">
        <v>14</v>
      </c>
      <c r="G33" s="3">
        <v>22006.2</v>
      </c>
    </row>
    <row r="34" spans="1:7" ht="25.5" customHeight="1">
      <c r="A34" s="156"/>
      <c r="B34" s="157"/>
      <c r="C34" s="157"/>
      <c r="D34" s="158"/>
      <c r="E34" s="158"/>
      <c r="F34" s="2" t="s">
        <v>15</v>
      </c>
      <c r="G34" s="1">
        <v>0</v>
      </c>
    </row>
    <row r="35" spans="1:7" ht="25.5" customHeight="1">
      <c r="A35" s="4" t="s">
        <v>33</v>
      </c>
      <c r="B35" s="157" t="s">
        <v>20</v>
      </c>
      <c r="C35" s="157" t="s">
        <v>24</v>
      </c>
      <c r="D35" s="157" t="s">
        <v>24</v>
      </c>
      <c r="E35" s="157" t="s">
        <v>25</v>
      </c>
      <c r="F35" s="157" t="s">
        <v>24</v>
      </c>
      <c r="G35" s="155" t="s">
        <v>24</v>
      </c>
    </row>
    <row r="36" spans="1:7" ht="25.5" customHeight="1">
      <c r="A36" s="4" t="s">
        <v>34</v>
      </c>
      <c r="B36" s="157"/>
      <c r="C36" s="157"/>
      <c r="D36" s="157"/>
      <c r="E36" s="157"/>
      <c r="F36" s="157"/>
      <c r="G36" s="155"/>
    </row>
    <row r="37" spans="1:7" ht="25.5" customHeight="1">
      <c r="A37" s="156" t="s">
        <v>35</v>
      </c>
      <c r="B37" s="157" t="s">
        <v>36</v>
      </c>
      <c r="C37" s="157" t="s">
        <v>37</v>
      </c>
      <c r="D37" s="158">
        <v>45292</v>
      </c>
      <c r="E37" s="158">
        <v>45657</v>
      </c>
      <c r="F37" s="2" t="s">
        <v>11</v>
      </c>
      <c r="G37" s="3">
        <v>2647313.4</v>
      </c>
    </row>
    <row r="38" spans="1:7" ht="25.5" customHeight="1">
      <c r="A38" s="156"/>
      <c r="B38" s="157"/>
      <c r="C38" s="157"/>
      <c r="D38" s="158"/>
      <c r="E38" s="158"/>
      <c r="F38" s="2" t="s">
        <v>12</v>
      </c>
      <c r="G38" s="1">
        <v>0</v>
      </c>
    </row>
    <row r="39" spans="1:7" ht="25.5" customHeight="1">
      <c r="A39" s="156"/>
      <c r="B39" s="157"/>
      <c r="C39" s="157"/>
      <c r="D39" s="158"/>
      <c r="E39" s="158"/>
      <c r="F39" s="2" t="s">
        <v>13</v>
      </c>
      <c r="G39" s="3">
        <v>2647313.4</v>
      </c>
    </row>
    <row r="40" spans="1:7" ht="25.5" customHeight="1">
      <c r="A40" s="156"/>
      <c r="B40" s="157"/>
      <c r="C40" s="157"/>
      <c r="D40" s="158"/>
      <c r="E40" s="158"/>
      <c r="F40" s="2" t="s">
        <v>14</v>
      </c>
      <c r="G40" s="1">
        <v>0</v>
      </c>
    </row>
    <row r="41" spans="1:7" ht="25.5" customHeight="1">
      <c r="A41" s="156"/>
      <c r="B41" s="157"/>
      <c r="C41" s="157"/>
      <c r="D41" s="158"/>
      <c r="E41" s="158"/>
      <c r="F41" s="2" t="s">
        <v>15</v>
      </c>
      <c r="G41" s="2"/>
    </row>
    <row r="42" spans="1:7" ht="25.5" customHeight="1">
      <c r="A42" s="156" t="s">
        <v>38</v>
      </c>
      <c r="B42" s="157" t="s">
        <v>39</v>
      </c>
      <c r="C42" s="157" t="s">
        <v>40</v>
      </c>
      <c r="D42" s="158">
        <v>45292</v>
      </c>
      <c r="E42" s="158">
        <v>45657</v>
      </c>
      <c r="F42" s="2" t="s">
        <v>11</v>
      </c>
      <c r="G42" s="3">
        <v>2647313.4</v>
      </c>
    </row>
    <row r="43" spans="1:7" ht="25.5" customHeight="1">
      <c r="A43" s="156"/>
      <c r="B43" s="157"/>
      <c r="C43" s="157"/>
      <c r="D43" s="158"/>
      <c r="E43" s="158"/>
      <c r="F43" s="2" t="s">
        <v>12</v>
      </c>
      <c r="G43" s="1">
        <v>0</v>
      </c>
    </row>
    <row r="44" spans="1:7" ht="25.5" customHeight="1">
      <c r="A44" s="156"/>
      <c r="B44" s="157"/>
      <c r="C44" s="157"/>
      <c r="D44" s="158"/>
      <c r="E44" s="158"/>
      <c r="F44" s="2" t="s">
        <v>13</v>
      </c>
      <c r="G44" s="3">
        <v>2647313.4</v>
      </c>
    </row>
    <row r="45" spans="1:7" ht="25.5" customHeight="1">
      <c r="A45" s="156"/>
      <c r="B45" s="157"/>
      <c r="C45" s="157"/>
      <c r="D45" s="158"/>
      <c r="E45" s="158"/>
      <c r="F45" s="2" t="s">
        <v>14</v>
      </c>
      <c r="G45" s="1">
        <v>0</v>
      </c>
    </row>
    <row r="46" spans="1:7" ht="25.5" customHeight="1">
      <c r="A46" s="156"/>
      <c r="B46" s="157"/>
      <c r="C46" s="157"/>
      <c r="D46" s="158"/>
      <c r="E46" s="158"/>
      <c r="F46" s="2" t="s">
        <v>15</v>
      </c>
      <c r="G46" s="1" t="s">
        <v>41</v>
      </c>
    </row>
    <row r="47" spans="1:7" ht="25.5" customHeight="1">
      <c r="A47" s="4" t="s">
        <v>42</v>
      </c>
      <c r="B47" s="157" t="s">
        <v>39</v>
      </c>
      <c r="C47" s="157" t="s">
        <v>24</v>
      </c>
      <c r="D47" s="157" t="s">
        <v>24</v>
      </c>
      <c r="E47" s="158">
        <v>45657</v>
      </c>
      <c r="F47" s="157" t="s">
        <v>24</v>
      </c>
      <c r="G47" s="155" t="s">
        <v>24</v>
      </c>
    </row>
    <row r="48" spans="1:7" ht="25.5" customHeight="1">
      <c r="A48" s="4" t="s">
        <v>43</v>
      </c>
      <c r="B48" s="157"/>
      <c r="C48" s="157"/>
      <c r="D48" s="157"/>
      <c r="E48" s="158"/>
      <c r="F48" s="157"/>
      <c r="G48" s="155"/>
    </row>
    <row r="49" spans="1:7" ht="25.5" customHeight="1">
      <c r="A49" s="156" t="s">
        <v>44</v>
      </c>
      <c r="B49" s="157" t="s">
        <v>20</v>
      </c>
      <c r="C49" s="157" t="s">
        <v>45</v>
      </c>
      <c r="D49" s="158">
        <v>45292</v>
      </c>
      <c r="E49" s="158">
        <v>45657</v>
      </c>
      <c r="F49" s="2" t="s">
        <v>11</v>
      </c>
      <c r="G49" s="1">
        <v>0</v>
      </c>
    </row>
    <row r="50" spans="1:7" ht="25.5" customHeight="1">
      <c r="A50" s="156"/>
      <c r="B50" s="157"/>
      <c r="C50" s="157"/>
      <c r="D50" s="158"/>
      <c r="E50" s="158"/>
      <c r="F50" s="2" t="s">
        <v>12</v>
      </c>
      <c r="G50" s="1">
        <v>0</v>
      </c>
    </row>
    <row r="51" spans="1:7" ht="25.5" customHeight="1">
      <c r="A51" s="156"/>
      <c r="B51" s="157"/>
      <c r="C51" s="157"/>
      <c r="D51" s="158"/>
      <c r="E51" s="158"/>
      <c r="F51" s="2" t="s">
        <v>13</v>
      </c>
      <c r="G51" s="1">
        <v>0</v>
      </c>
    </row>
    <row r="52" spans="1:7" ht="25.5" customHeight="1">
      <c r="A52" s="156"/>
      <c r="B52" s="157"/>
      <c r="C52" s="157"/>
      <c r="D52" s="158"/>
      <c r="E52" s="158"/>
      <c r="F52" s="2" t="s">
        <v>14</v>
      </c>
      <c r="G52" s="1">
        <v>0</v>
      </c>
    </row>
    <row r="53" spans="1:7" ht="25.5" customHeight="1">
      <c r="A53" s="156"/>
      <c r="B53" s="157"/>
      <c r="C53" s="157"/>
      <c r="D53" s="158"/>
      <c r="E53" s="158"/>
      <c r="F53" s="2" t="s">
        <v>15</v>
      </c>
      <c r="G53" s="1">
        <v>0</v>
      </c>
    </row>
    <row r="54" spans="1:7" ht="25.5" customHeight="1">
      <c r="A54" s="4" t="s">
        <v>46</v>
      </c>
      <c r="B54" s="157" t="s">
        <v>20</v>
      </c>
      <c r="C54" s="157" t="s">
        <v>24</v>
      </c>
      <c r="D54" s="157" t="s">
        <v>48</v>
      </c>
      <c r="E54" s="157" t="s">
        <v>49</v>
      </c>
      <c r="F54" s="157" t="s">
        <v>24</v>
      </c>
      <c r="G54" s="155" t="s">
        <v>24</v>
      </c>
    </row>
    <row r="55" spans="1:7" ht="25.5" customHeight="1">
      <c r="A55" s="4" t="s">
        <v>47</v>
      </c>
      <c r="B55" s="157"/>
      <c r="C55" s="157"/>
      <c r="D55" s="157"/>
      <c r="E55" s="157"/>
      <c r="F55" s="157"/>
      <c r="G55" s="155"/>
    </row>
    <row r="56" spans="1:7" ht="25.5" customHeight="1">
      <c r="A56" s="156" t="s">
        <v>50</v>
      </c>
      <c r="B56" s="157" t="s">
        <v>20</v>
      </c>
      <c r="C56" s="157" t="s">
        <v>51</v>
      </c>
      <c r="D56" s="158">
        <v>45292</v>
      </c>
      <c r="E56" s="158">
        <v>45657</v>
      </c>
      <c r="F56" s="2" t="s">
        <v>11</v>
      </c>
      <c r="G56" s="1">
        <v>0</v>
      </c>
    </row>
    <row r="57" spans="1:7" ht="25.5" customHeight="1">
      <c r="A57" s="156"/>
      <c r="B57" s="157"/>
      <c r="C57" s="157"/>
      <c r="D57" s="158"/>
      <c r="E57" s="158"/>
      <c r="F57" s="2" t="s">
        <v>12</v>
      </c>
      <c r="G57" s="1">
        <v>0</v>
      </c>
    </row>
    <row r="58" spans="1:7" ht="25.5" customHeight="1">
      <c r="A58" s="156"/>
      <c r="B58" s="157"/>
      <c r="C58" s="157"/>
      <c r="D58" s="158"/>
      <c r="E58" s="158"/>
      <c r="F58" s="2" t="s">
        <v>13</v>
      </c>
      <c r="G58" s="1">
        <v>0</v>
      </c>
    </row>
    <row r="59" spans="1:7" ht="25.5" customHeight="1">
      <c r="A59" s="156"/>
      <c r="B59" s="157"/>
      <c r="C59" s="157"/>
      <c r="D59" s="158"/>
      <c r="E59" s="158"/>
      <c r="F59" s="2" t="s">
        <v>14</v>
      </c>
      <c r="G59" s="1">
        <v>0</v>
      </c>
    </row>
    <row r="60" spans="1:7" ht="25.5" customHeight="1">
      <c r="A60" s="156"/>
      <c r="B60" s="157"/>
      <c r="C60" s="157"/>
      <c r="D60" s="158"/>
      <c r="E60" s="158"/>
      <c r="F60" s="2" t="s">
        <v>15</v>
      </c>
      <c r="G60" s="1">
        <v>0</v>
      </c>
    </row>
    <row r="61" spans="1:7" ht="25.5" customHeight="1">
      <c r="A61" s="4" t="s">
        <v>52</v>
      </c>
      <c r="B61" s="157" t="s">
        <v>20</v>
      </c>
      <c r="C61" s="157" t="s">
        <v>24</v>
      </c>
      <c r="D61" s="157" t="s">
        <v>24</v>
      </c>
      <c r="E61" s="158">
        <v>45657</v>
      </c>
      <c r="F61" s="157" t="s">
        <v>24</v>
      </c>
      <c r="G61" s="155" t="s">
        <v>24</v>
      </c>
    </row>
    <row r="62" spans="1:7" ht="25.5" customHeight="1">
      <c r="A62" s="4" t="s">
        <v>53</v>
      </c>
      <c r="B62" s="157"/>
      <c r="C62" s="157"/>
      <c r="D62" s="157"/>
      <c r="E62" s="158"/>
      <c r="F62" s="157"/>
      <c r="G62" s="155"/>
    </row>
    <row r="63" spans="1:7" ht="25.5" customHeight="1">
      <c r="A63" s="156" t="s">
        <v>54</v>
      </c>
      <c r="B63" s="157" t="s">
        <v>20</v>
      </c>
      <c r="C63" s="157" t="s">
        <v>55</v>
      </c>
      <c r="D63" s="158">
        <v>45292</v>
      </c>
      <c r="E63" s="158">
        <v>45657</v>
      </c>
      <c r="F63" s="2" t="s">
        <v>11</v>
      </c>
      <c r="G63" s="1">
        <v>0</v>
      </c>
    </row>
    <row r="64" spans="1:7" ht="25.5" customHeight="1">
      <c r="A64" s="156"/>
      <c r="B64" s="157"/>
      <c r="C64" s="157"/>
      <c r="D64" s="158"/>
      <c r="E64" s="158"/>
      <c r="F64" s="2" t="s">
        <v>12</v>
      </c>
      <c r="G64" s="1">
        <v>0</v>
      </c>
    </row>
    <row r="65" spans="1:7" ht="25.5" customHeight="1">
      <c r="A65" s="156"/>
      <c r="B65" s="157"/>
      <c r="C65" s="157"/>
      <c r="D65" s="158"/>
      <c r="E65" s="158"/>
      <c r="F65" s="2" t="s">
        <v>13</v>
      </c>
      <c r="G65" s="1">
        <v>0</v>
      </c>
    </row>
    <row r="66" spans="1:7" ht="25.5" customHeight="1">
      <c r="A66" s="156"/>
      <c r="B66" s="157"/>
      <c r="C66" s="157"/>
      <c r="D66" s="158"/>
      <c r="E66" s="158"/>
      <c r="F66" s="2" t="s">
        <v>14</v>
      </c>
      <c r="G66" s="1">
        <v>0</v>
      </c>
    </row>
    <row r="67" spans="1:7" ht="25.5" customHeight="1">
      <c r="A67" s="156"/>
      <c r="B67" s="157"/>
      <c r="C67" s="157"/>
      <c r="D67" s="158"/>
      <c r="E67" s="158"/>
      <c r="F67" s="2" t="s">
        <v>15</v>
      </c>
      <c r="G67" s="1">
        <v>0</v>
      </c>
    </row>
    <row r="68" spans="1:7" ht="25.5" customHeight="1">
      <c r="A68" s="4" t="s">
        <v>56</v>
      </c>
      <c r="B68" s="157" t="s">
        <v>20</v>
      </c>
      <c r="C68" s="157" t="s">
        <v>24</v>
      </c>
      <c r="D68" s="157" t="s">
        <v>24</v>
      </c>
      <c r="E68" s="158">
        <v>45657</v>
      </c>
      <c r="F68" s="157" t="s">
        <v>24</v>
      </c>
      <c r="G68" s="155" t="s">
        <v>24</v>
      </c>
    </row>
    <row r="69" spans="1:7" ht="25.5" customHeight="1">
      <c r="A69" s="4" t="s">
        <v>57</v>
      </c>
      <c r="B69" s="157"/>
      <c r="C69" s="157"/>
      <c r="D69" s="157"/>
      <c r="E69" s="158"/>
      <c r="F69" s="157"/>
      <c r="G69" s="155"/>
    </row>
    <row r="70" spans="1:7" ht="25.5" customHeight="1">
      <c r="A70" s="156" t="s">
        <v>58</v>
      </c>
      <c r="B70" s="157" t="s">
        <v>59</v>
      </c>
      <c r="C70" s="157" t="s">
        <v>60</v>
      </c>
      <c r="D70" s="158">
        <v>45292</v>
      </c>
      <c r="E70" s="158">
        <v>45657</v>
      </c>
      <c r="F70" s="2" t="s">
        <v>11</v>
      </c>
      <c r="G70" s="3">
        <v>55352.9</v>
      </c>
    </row>
    <row r="71" spans="1:7" ht="25.5" customHeight="1">
      <c r="A71" s="156"/>
      <c r="B71" s="157"/>
      <c r="C71" s="157"/>
      <c r="D71" s="158"/>
      <c r="E71" s="158"/>
      <c r="F71" s="2" t="s">
        <v>12</v>
      </c>
      <c r="G71" s="1">
        <v>0</v>
      </c>
    </row>
    <row r="72" spans="1:7" ht="25.5" customHeight="1">
      <c r="A72" s="156"/>
      <c r="B72" s="157"/>
      <c r="C72" s="157"/>
      <c r="D72" s="158"/>
      <c r="E72" s="158"/>
      <c r="F72" s="2" t="s">
        <v>13</v>
      </c>
      <c r="G72" s="3">
        <v>55352.9</v>
      </c>
    </row>
    <row r="73" spans="1:7" ht="25.5" customHeight="1">
      <c r="A73" s="156"/>
      <c r="B73" s="157"/>
      <c r="C73" s="157"/>
      <c r="D73" s="158"/>
      <c r="E73" s="158"/>
      <c r="F73" s="2" t="s">
        <v>14</v>
      </c>
      <c r="G73" s="1">
        <v>0</v>
      </c>
    </row>
    <row r="74" spans="1:7" ht="25.5" customHeight="1">
      <c r="A74" s="156"/>
      <c r="B74" s="157"/>
      <c r="C74" s="157"/>
      <c r="D74" s="158"/>
      <c r="E74" s="158"/>
      <c r="F74" s="2" t="s">
        <v>15</v>
      </c>
      <c r="G74" s="1">
        <v>0</v>
      </c>
    </row>
    <row r="75" spans="1:7" ht="25.5" customHeight="1">
      <c r="A75" s="156" t="s">
        <v>61</v>
      </c>
      <c r="B75" s="157" t="s">
        <v>62</v>
      </c>
      <c r="C75" s="157" t="s">
        <v>63</v>
      </c>
      <c r="D75" s="158">
        <v>45292</v>
      </c>
      <c r="E75" s="158">
        <v>45657</v>
      </c>
      <c r="F75" s="2" t="s">
        <v>11</v>
      </c>
      <c r="G75" s="1">
        <v>0</v>
      </c>
    </row>
    <row r="76" spans="1:7" ht="25.5" customHeight="1">
      <c r="A76" s="156"/>
      <c r="B76" s="157"/>
      <c r="C76" s="157"/>
      <c r="D76" s="158"/>
      <c r="E76" s="158"/>
      <c r="F76" s="2" t="s">
        <v>12</v>
      </c>
      <c r="G76" s="1">
        <v>0</v>
      </c>
    </row>
    <row r="77" spans="1:7" ht="25.5" customHeight="1">
      <c r="A77" s="156"/>
      <c r="B77" s="157"/>
      <c r="C77" s="157"/>
      <c r="D77" s="158"/>
      <c r="E77" s="158"/>
      <c r="F77" s="2" t="s">
        <v>13</v>
      </c>
      <c r="G77" s="1">
        <v>0</v>
      </c>
    </row>
    <row r="78" spans="1:7" ht="25.5" customHeight="1">
      <c r="A78" s="156"/>
      <c r="B78" s="157"/>
      <c r="C78" s="157"/>
      <c r="D78" s="158"/>
      <c r="E78" s="158"/>
      <c r="F78" s="2" t="s">
        <v>14</v>
      </c>
      <c r="G78" s="1">
        <v>0</v>
      </c>
    </row>
    <row r="79" spans="1:7" ht="25.5" customHeight="1">
      <c r="A79" s="156"/>
      <c r="B79" s="157"/>
      <c r="C79" s="157"/>
      <c r="D79" s="158"/>
      <c r="E79" s="158"/>
      <c r="F79" s="2" t="s">
        <v>15</v>
      </c>
      <c r="G79" s="1">
        <v>0</v>
      </c>
    </row>
    <row r="80" spans="1:7" ht="25.5" customHeight="1">
      <c r="A80" s="4" t="s">
        <v>64</v>
      </c>
      <c r="B80" s="157" t="s">
        <v>62</v>
      </c>
      <c r="C80" s="157" t="s">
        <v>24</v>
      </c>
      <c r="D80" s="157" t="s">
        <v>24</v>
      </c>
      <c r="E80" s="157" t="s">
        <v>66</v>
      </c>
      <c r="F80" s="157" t="s">
        <v>24</v>
      </c>
      <c r="G80" s="155" t="s">
        <v>24</v>
      </c>
    </row>
    <row r="81" spans="1:7" ht="25.5" customHeight="1">
      <c r="A81" s="4" t="s">
        <v>65</v>
      </c>
      <c r="B81" s="157"/>
      <c r="C81" s="157"/>
      <c r="D81" s="157"/>
      <c r="E81" s="157"/>
      <c r="F81" s="157"/>
      <c r="G81" s="155"/>
    </row>
    <row r="82" spans="1:7" ht="25.5" customHeight="1">
      <c r="A82" s="4" t="s">
        <v>67</v>
      </c>
      <c r="B82" s="157" t="s">
        <v>62</v>
      </c>
      <c r="C82" s="157" t="s">
        <v>24</v>
      </c>
      <c r="D82" s="157" t="s">
        <v>24</v>
      </c>
      <c r="E82" s="157" t="s">
        <v>69</v>
      </c>
      <c r="F82" s="157" t="s">
        <v>24</v>
      </c>
      <c r="G82" s="155" t="s">
        <v>24</v>
      </c>
    </row>
    <row r="83" spans="1:7" ht="25.5" customHeight="1">
      <c r="A83" s="4" t="s">
        <v>68</v>
      </c>
      <c r="B83" s="157"/>
      <c r="C83" s="157"/>
      <c r="D83" s="157"/>
      <c r="E83" s="157"/>
      <c r="F83" s="157"/>
      <c r="G83" s="155"/>
    </row>
    <row r="84" spans="1:7" ht="25.5" customHeight="1">
      <c r="A84" s="156" t="s">
        <v>70</v>
      </c>
      <c r="B84" s="157" t="s">
        <v>20</v>
      </c>
      <c r="C84" s="157" t="s">
        <v>71</v>
      </c>
      <c r="D84" s="158">
        <v>45292</v>
      </c>
      <c r="E84" s="158">
        <v>45657</v>
      </c>
      <c r="F84" s="2" t="s">
        <v>11</v>
      </c>
      <c r="G84" s="3">
        <v>55352.9</v>
      </c>
    </row>
    <row r="85" spans="1:7" ht="25.5" customHeight="1">
      <c r="A85" s="156"/>
      <c r="B85" s="157"/>
      <c r="C85" s="157"/>
      <c r="D85" s="158"/>
      <c r="E85" s="158"/>
      <c r="F85" s="2" t="s">
        <v>12</v>
      </c>
      <c r="G85" s="1">
        <v>0</v>
      </c>
    </row>
    <row r="86" spans="1:7" ht="25.5" customHeight="1">
      <c r="A86" s="156"/>
      <c r="B86" s="157"/>
      <c r="C86" s="157"/>
      <c r="D86" s="158"/>
      <c r="E86" s="158"/>
      <c r="F86" s="2" t="s">
        <v>13</v>
      </c>
      <c r="G86" s="3">
        <v>55352.9</v>
      </c>
    </row>
    <row r="87" spans="1:7" ht="25.5" customHeight="1">
      <c r="A87" s="156"/>
      <c r="B87" s="157"/>
      <c r="C87" s="157"/>
      <c r="D87" s="158"/>
      <c r="E87" s="158"/>
      <c r="F87" s="2" t="s">
        <v>14</v>
      </c>
      <c r="G87" s="1">
        <v>0</v>
      </c>
    </row>
    <row r="88" spans="1:7" ht="25.5" customHeight="1">
      <c r="A88" s="156"/>
      <c r="B88" s="157"/>
      <c r="C88" s="157"/>
      <c r="D88" s="158"/>
      <c r="E88" s="158"/>
      <c r="F88" s="2" t="s">
        <v>15</v>
      </c>
      <c r="G88" s="1">
        <v>0</v>
      </c>
    </row>
    <row r="89" spans="1:7" ht="25.5" customHeight="1">
      <c r="A89" s="4" t="s">
        <v>72</v>
      </c>
      <c r="B89" s="157" t="s">
        <v>20</v>
      </c>
      <c r="C89" s="157" t="s">
        <v>24</v>
      </c>
      <c r="D89" s="157" t="s">
        <v>24</v>
      </c>
      <c r="E89" s="158">
        <v>45657</v>
      </c>
      <c r="F89" s="157" t="s">
        <v>24</v>
      </c>
      <c r="G89" s="155" t="s">
        <v>24</v>
      </c>
    </row>
    <row r="90" spans="1:7" ht="25.5" customHeight="1">
      <c r="A90" s="4" t="s">
        <v>73</v>
      </c>
      <c r="B90" s="157"/>
      <c r="C90" s="157"/>
      <c r="D90" s="157"/>
      <c r="E90" s="158"/>
      <c r="F90" s="157"/>
      <c r="G90" s="155"/>
    </row>
    <row r="91" spans="1:7" ht="25.5" customHeight="1">
      <c r="A91" s="156" t="s">
        <v>74</v>
      </c>
      <c r="B91" s="157" t="s">
        <v>59</v>
      </c>
      <c r="C91" s="157" t="s">
        <v>75</v>
      </c>
      <c r="D91" s="158">
        <v>45292</v>
      </c>
      <c r="E91" s="158">
        <v>45657</v>
      </c>
      <c r="F91" s="2" t="s">
        <v>11</v>
      </c>
      <c r="G91" s="1">
        <v>0</v>
      </c>
    </row>
    <row r="92" spans="1:7" ht="25.5" customHeight="1">
      <c r="A92" s="156"/>
      <c r="B92" s="157"/>
      <c r="C92" s="157"/>
      <c r="D92" s="158"/>
      <c r="E92" s="158"/>
      <c r="F92" s="2" t="s">
        <v>12</v>
      </c>
      <c r="G92" s="1">
        <v>0</v>
      </c>
    </row>
    <row r="93" spans="1:7" ht="25.5" customHeight="1">
      <c r="A93" s="156"/>
      <c r="B93" s="157"/>
      <c r="C93" s="157"/>
      <c r="D93" s="158"/>
      <c r="E93" s="158"/>
      <c r="F93" s="2" t="s">
        <v>13</v>
      </c>
      <c r="G93" s="1">
        <v>0</v>
      </c>
    </row>
    <row r="94" spans="1:7" ht="25.5" customHeight="1">
      <c r="A94" s="156"/>
      <c r="B94" s="157"/>
      <c r="C94" s="157"/>
      <c r="D94" s="158"/>
      <c r="E94" s="158"/>
      <c r="F94" s="2" t="s">
        <v>14</v>
      </c>
      <c r="G94" s="1">
        <v>0</v>
      </c>
    </row>
    <row r="95" spans="1:7" ht="25.5" customHeight="1">
      <c r="A95" s="156"/>
      <c r="B95" s="157"/>
      <c r="C95" s="157"/>
      <c r="D95" s="158"/>
      <c r="E95" s="158"/>
      <c r="F95" s="2" t="s">
        <v>15</v>
      </c>
      <c r="G95" s="1">
        <v>0</v>
      </c>
    </row>
    <row r="96" spans="1:7" ht="25.5" customHeight="1">
      <c r="A96" s="156" t="s">
        <v>76</v>
      </c>
      <c r="B96" s="157" t="s">
        <v>77</v>
      </c>
      <c r="C96" s="157" t="s">
        <v>78</v>
      </c>
      <c r="D96" s="158">
        <v>45292</v>
      </c>
      <c r="E96" s="158">
        <v>45657</v>
      </c>
      <c r="F96" s="2" t="s">
        <v>11</v>
      </c>
      <c r="G96" s="1">
        <v>0</v>
      </c>
    </row>
    <row r="97" spans="1:7" ht="25.5" customHeight="1">
      <c r="A97" s="156"/>
      <c r="B97" s="157"/>
      <c r="C97" s="157"/>
      <c r="D97" s="158"/>
      <c r="E97" s="158"/>
      <c r="F97" s="2" t="s">
        <v>12</v>
      </c>
      <c r="G97" s="1">
        <v>0</v>
      </c>
    </row>
    <row r="98" spans="1:7" ht="25.5" customHeight="1">
      <c r="A98" s="156"/>
      <c r="B98" s="157"/>
      <c r="C98" s="157"/>
      <c r="D98" s="158"/>
      <c r="E98" s="158"/>
      <c r="F98" s="2" t="s">
        <v>13</v>
      </c>
      <c r="G98" s="1">
        <v>0</v>
      </c>
    </row>
    <row r="99" spans="1:7" ht="25.5" customHeight="1">
      <c r="A99" s="156"/>
      <c r="B99" s="157"/>
      <c r="C99" s="157"/>
      <c r="D99" s="158"/>
      <c r="E99" s="158"/>
      <c r="F99" s="2" t="s">
        <v>14</v>
      </c>
      <c r="G99" s="1">
        <v>0</v>
      </c>
    </row>
    <row r="100" spans="1:7" ht="25.5" customHeight="1">
      <c r="A100" s="156"/>
      <c r="B100" s="157"/>
      <c r="C100" s="157"/>
      <c r="D100" s="158"/>
      <c r="E100" s="158"/>
      <c r="F100" s="2" t="s">
        <v>15</v>
      </c>
      <c r="G100" s="1">
        <v>0</v>
      </c>
    </row>
    <row r="101" spans="1:7" ht="25.5" customHeight="1">
      <c r="A101" s="4" t="s">
        <v>79</v>
      </c>
      <c r="B101" s="157" t="s">
        <v>77</v>
      </c>
      <c r="C101" s="157" t="s">
        <v>24</v>
      </c>
      <c r="D101" s="158">
        <v>45292</v>
      </c>
      <c r="E101" s="158">
        <v>45657</v>
      </c>
      <c r="F101" s="157" t="s">
        <v>24</v>
      </c>
      <c r="G101" s="155" t="s">
        <v>24</v>
      </c>
    </row>
    <row r="102" spans="1:7" ht="25.5" customHeight="1">
      <c r="A102" s="4" t="s">
        <v>80</v>
      </c>
      <c r="B102" s="157"/>
      <c r="C102" s="157"/>
      <c r="D102" s="158"/>
      <c r="E102" s="158"/>
      <c r="F102" s="157"/>
      <c r="G102" s="155"/>
    </row>
    <row r="103" spans="1:7" ht="25.5" customHeight="1">
      <c r="A103" s="156" t="s">
        <v>81</v>
      </c>
      <c r="B103" s="157" t="s">
        <v>59</v>
      </c>
      <c r="C103" s="2" t="s">
        <v>82</v>
      </c>
      <c r="D103" s="158">
        <v>45292</v>
      </c>
      <c r="E103" s="158">
        <v>45657</v>
      </c>
      <c r="F103" s="2" t="s">
        <v>11</v>
      </c>
      <c r="G103" s="3">
        <v>37366.400000000001</v>
      </c>
    </row>
    <row r="104" spans="1:7" ht="25.5" customHeight="1">
      <c r="A104" s="156"/>
      <c r="B104" s="157"/>
      <c r="C104" s="2" t="s">
        <v>83</v>
      </c>
      <c r="D104" s="158"/>
      <c r="E104" s="158"/>
      <c r="F104" s="2" t="s">
        <v>12</v>
      </c>
      <c r="G104" s="1">
        <v>0</v>
      </c>
    </row>
    <row r="105" spans="1:7" ht="25.5" customHeight="1">
      <c r="A105" s="156"/>
      <c r="B105" s="157"/>
      <c r="C105" s="5"/>
      <c r="D105" s="158"/>
      <c r="E105" s="158"/>
      <c r="F105" s="2" t="s">
        <v>13</v>
      </c>
      <c r="G105" s="3">
        <v>15222.1</v>
      </c>
    </row>
    <row r="106" spans="1:7" ht="25.5" customHeight="1">
      <c r="A106" s="156"/>
      <c r="B106" s="157"/>
      <c r="C106" s="5"/>
      <c r="D106" s="158"/>
      <c r="E106" s="158"/>
      <c r="F106" s="2" t="s">
        <v>14</v>
      </c>
      <c r="G106" s="3">
        <v>22144.3</v>
      </c>
    </row>
    <row r="107" spans="1:7" ht="25.5" customHeight="1">
      <c r="A107" s="156"/>
      <c r="B107" s="157"/>
      <c r="C107" s="5"/>
      <c r="D107" s="158"/>
      <c r="E107" s="158"/>
      <c r="F107" s="2" t="s">
        <v>15</v>
      </c>
      <c r="G107" s="1">
        <v>0</v>
      </c>
    </row>
    <row r="108" spans="1:7" ht="25.5" customHeight="1">
      <c r="A108" s="156" t="s">
        <v>84</v>
      </c>
      <c r="B108" s="157" t="s">
        <v>77</v>
      </c>
      <c r="C108" s="157" t="s">
        <v>85</v>
      </c>
      <c r="D108" s="158">
        <v>45292</v>
      </c>
      <c r="E108" s="158">
        <v>45657</v>
      </c>
      <c r="F108" s="2" t="s">
        <v>11</v>
      </c>
      <c r="G108" s="3">
        <v>30802.7</v>
      </c>
    </row>
    <row r="109" spans="1:7" ht="25.5" customHeight="1">
      <c r="A109" s="156"/>
      <c r="B109" s="157"/>
      <c r="C109" s="157"/>
      <c r="D109" s="158"/>
      <c r="E109" s="158"/>
      <c r="F109" s="2" t="s">
        <v>12</v>
      </c>
      <c r="G109" s="1">
        <v>0</v>
      </c>
    </row>
    <row r="110" spans="1:7" ht="25.5" customHeight="1">
      <c r="A110" s="156"/>
      <c r="B110" s="157"/>
      <c r="C110" s="157"/>
      <c r="D110" s="158"/>
      <c r="E110" s="158"/>
      <c r="F110" s="2" t="s">
        <v>13</v>
      </c>
      <c r="G110" s="3">
        <v>11184.2</v>
      </c>
    </row>
    <row r="111" spans="1:7" ht="25.5" customHeight="1">
      <c r="A111" s="156"/>
      <c r="B111" s="157"/>
      <c r="C111" s="157"/>
      <c r="D111" s="158"/>
      <c r="E111" s="158"/>
      <c r="F111" s="2" t="s">
        <v>14</v>
      </c>
      <c r="G111" s="3">
        <v>19618.5</v>
      </c>
    </row>
    <row r="112" spans="1:7" ht="25.5" customHeight="1">
      <c r="A112" s="156"/>
      <c r="B112" s="157"/>
      <c r="C112" s="157"/>
      <c r="D112" s="158"/>
      <c r="E112" s="158"/>
      <c r="F112" s="2" t="s">
        <v>15</v>
      </c>
      <c r="G112" s="1">
        <v>0</v>
      </c>
    </row>
    <row r="113" spans="1:7" ht="25.5" customHeight="1">
      <c r="A113" s="4" t="s">
        <v>86</v>
      </c>
      <c r="B113" s="157" t="s">
        <v>77</v>
      </c>
      <c r="C113" s="157" t="s">
        <v>24</v>
      </c>
      <c r="D113" s="157" t="s">
        <v>24</v>
      </c>
      <c r="E113" s="158">
        <v>45657</v>
      </c>
      <c r="F113" s="157" t="s">
        <v>24</v>
      </c>
      <c r="G113" s="155" t="s">
        <v>24</v>
      </c>
    </row>
    <row r="114" spans="1:7" ht="25.5" customHeight="1">
      <c r="A114" s="4" t="s">
        <v>87</v>
      </c>
      <c r="B114" s="157"/>
      <c r="C114" s="157"/>
      <c r="D114" s="157"/>
      <c r="E114" s="158"/>
      <c r="F114" s="157"/>
      <c r="G114" s="155"/>
    </row>
    <row r="115" spans="1:7" ht="25.5" customHeight="1">
      <c r="A115" s="156" t="s">
        <v>88</v>
      </c>
      <c r="B115" s="157" t="s">
        <v>59</v>
      </c>
      <c r="C115" s="157" t="s">
        <v>89</v>
      </c>
      <c r="D115" s="158">
        <v>45292</v>
      </c>
      <c r="E115" s="158">
        <v>45657</v>
      </c>
      <c r="F115" s="2" t="s">
        <v>11</v>
      </c>
      <c r="G115" s="3">
        <v>4486.6000000000004</v>
      </c>
    </row>
    <row r="116" spans="1:7" ht="25.5" customHeight="1">
      <c r="A116" s="156"/>
      <c r="B116" s="157"/>
      <c r="C116" s="157"/>
      <c r="D116" s="158"/>
      <c r="E116" s="158"/>
      <c r="F116" s="2" t="s">
        <v>12</v>
      </c>
      <c r="G116" s="1">
        <v>0</v>
      </c>
    </row>
    <row r="117" spans="1:7" ht="25.5" customHeight="1">
      <c r="A117" s="156"/>
      <c r="B117" s="157"/>
      <c r="C117" s="157"/>
      <c r="D117" s="158"/>
      <c r="E117" s="158"/>
      <c r="F117" s="2" t="s">
        <v>13</v>
      </c>
      <c r="G117" s="3">
        <v>4037.9</v>
      </c>
    </row>
    <row r="118" spans="1:7" ht="25.5" customHeight="1">
      <c r="A118" s="156"/>
      <c r="B118" s="157"/>
      <c r="C118" s="157"/>
      <c r="D118" s="158"/>
      <c r="E118" s="158"/>
      <c r="F118" s="2" t="s">
        <v>14</v>
      </c>
      <c r="G118" s="1">
        <v>448.7</v>
      </c>
    </row>
    <row r="119" spans="1:7" ht="25.5" customHeight="1">
      <c r="A119" s="156"/>
      <c r="B119" s="157"/>
      <c r="C119" s="157"/>
      <c r="D119" s="158"/>
      <c r="E119" s="158"/>
      <c r="F119" s="2" t="s">
        <v>15</v>
      </c>
      <c r="G119" s="2"/>
    </row>
    <row r="120" spans="1:7" ht="25.5" customHeight="1">
      <c r="A120" s="4" t="s">
        <v>90</v>
      </c>
      <c r="B120" s="157" t="s">
        <v>77</v>
      </c>
      <c r="C120" s="157" t="s">
        <v>24</v>
      </c>
      <c r="D120" s="157" t="s">
        <v>24</v>
      </c>
      <c r="E120" s="158">
        <v>45657</v>
      </c>
      <c r="F120" s="157" t="s">
        <v>24</v>
      </c>
      <c r="G120" s="155" t="s">
        <v>24</v>
      </c>
    </row>
    <row r="121" spans="1:7" ht="25.5" customHeight="1">
      <c r="A121" s="4" t="s">
        <v>91</v>
      </c>
      <c r="B121" s="157"/>
      <c r="C121" s="157"/>
      <c r="D121" s="157"/>
      <c r="E121" s="158"/>
      <c r="F121" s="157"/>
      <c r="G121" s="155"/>
    </row>
    <row r="122" spans="1:7" ht="25.5" customHeight="1">
      <c r="A122" s="4" t="s">
        <v>92</v>
      </c>
      <c r="B122" s="157" t="s">
        <v>77</v>
      </c>
      <c r="C122" s="157" t="s">
        <v>24</v>
      </c>
      <c r="D122" s="157" t="s">
        <v>24</v>
      </c>
      <c r="E122" s="158">
        <v>45657</v>
      </c>
      <c r="F122" s="157" t="s">
        <v>24</v>
      </c>
      <c r="G122" s="155" t="s">
        <v>24</v>
      </c>
    </row>
    <row r="123" spans="1:7" ht="25.5" customHeight="1">
      <c r="A123" s="4" t="s">
        <v>93</v>
      </c>
      <c r="B123" s="157"/>
      <c r="C123" s="157"/>
      <c r="D123" s="157"/>
      <c r="E123" s="158"/>
      <c r="F123" s="157"/>
      <c r="G123" s="155"/>
    </row>
    <row r="124" spans="1:7" ht="25.5" customHeight="1">
      <c r="A124" s="4" t="s">
        <v>94</v>
      </c>
      <c r="B124" s="157" t="s">
        <v>77</v>
      </c>
      <c r="C124" s="157" t="s">
        <v>24</v>
      </c>
      <c r="D124" s="157" t="s">
        <v>24</v>
      </c>
      <c r="E124" s="157" t="s">
        <v>96</v>
      </c>
      <c r="F124" s="157" t="s">
        <v>24</v>
      </c>
      <c r="G124" s="155" t="s">
        <v>24</v>
      </c>
    </row>
    <row r="125" spans="1:7" ht="25.5" customHeight="1">
      <c r="A125" s="4" t="s">
        <v>95</v>
      </c>
      <c r="B125" s="157"/>
      <c r="C125" s="157"/>
      <c r="D125" s="157"/>
      <c r="E125" s="157"/>
      <c r="F125" s="157"/>
      <c r="G125" s="155"/>
    </row>
    <row r="126" spans="1:7" ht="25.5" customHeight="1">
      <c r="A126" s="156" t="s">
        <v>97</v>
      </c>
      <c r="B126" s="157" t="s">
        <v>59</v>
      </c>
      <c r="C126" s="157" t="s">
        <v>98</v>
      </c>
      <c r="D126" s="158">
        <v>45292</v>
      </c>
      <c r="E126" s="158">
        <v>45657</v>
      </c>
      <c r="F126" s="2" t="s">
        <v>11</v>
      </c>
      <c r="G126" s="3">
        <v>2077.1</v>
      </c>
    </row>
    <row r="127" spans="1:7" ht="25.5" customHeight="1">
      <c r="A127" s="156"/>
      <c r="B127" s="157"/>
      <c r="C127" s="157"/>
      <c r="D127" s="158"/>
      <c r="E127" s="158"/>
      <c r="F127" s="2" t="s">
        <v>12</v>
      </c>
      <c r="G127" s="1">
        <v>0</v>
      </c>
    </row>
    <row r="128" spans="1:7" ht="25.5" customHeight="1">
      <c r="A128" s="156"/>
      <c r="B128" s="157"/>
      <c r="C128" s="157"/>
      <c r="D128" s="158"/>
      <c r="E128" s="158"/>
      <c r="F128" s="2" t="s">
        <v>13</v>
      </c>
      <c r="G128" s="1">
        <v>0</v>
      </c>
    </row>
    <row r="129" spans="1:7" ht="25.5" customHeight="1">
      <c r="A129" s="156"/>
      <c r="B129" s="157"/>
      <c r="C129" s="157"/>
      <c r="D129" s="158"/>
      <c r="E129" s="158"/>
      <c r="F129" s="2" t="s">
        <v>14</v>
      </c>
      <c r="G129" s="3">
        <v>2077.1</v>
      </c>
    </row>
    <row r="130" spans="1:7" ht="25.5" customHeight="1">
      <c r="A130" s="156"/>
      <c r="B130" s="157"/>
      <c r="C130" s="157"/>
      <c r="D130" s="158"/>
      <c r="E130" s="158"/>
      <c r="F130" s="2" t="s">
        <v>15</v>
      </c>
      <c r="G130" s="1">
        <v>0</v>
      </c>
    </row>
    <row r="131" spans="1:7" ht="25.5" customHeight="1">
      <c r="A131" s="4" t="s">
        <v>99</v>
      </c>
      <c r="B131" s="157" t="s">
        <v>77</v>
      </c>
      <c r="C131" s="157" t="s">
        <v>24</v>
      </c>
      <c r="D131" s="157" t="s">
        <v>24</v>
      </c>
      <c r="E131" s="157" t="s">
        <v>101</v>
      </c>
      <c r="F131" s="157" t="s">
        <v>24</v>
      </c>
      <c r="G131" s="155" t="s">
        <v>24</v>
      </c>
    </row>
    <row r="132" spans="1:7" ht="25.5" customHeight="1">
      <c r="A132" s="4" t="s">
        <v>100</v>
      </c>
      <c r="B132" s="157"/>
      <c r="C132" s="157"/>
      <c r="D132" s="157"/>
      <c r="E132" s="157"/>
      <c r="F132" s="157"/>
      <c r="G132" s="155"/>
    </row>
    <row r="133" spans="1:7" ht="25.5" customHeight="1">
      <c r="A133" s="156" t="s">
        <v>102</v>
      </c>
      <c r="B133" s="157" t="s">
        <v>59</v>
      </c>
      <c r="C133" s="157" t="s">
        <v>103</v>
      </c>
      <c r="D133" s="158">
        <v>45292</v>
      </c>
      <c r="E133" s="158">
        <v>45657</v>
      </c>
      <c r="F133" s="2" t="s">
        <v>11</v>
      </c>
      <c r="G133" s="3">
        <v>2738.2</v>
      </c>
    </row>
    <row r="134" spans="1:7" ht="25.5" customHeight="1">
      <c r="A134" s="156"/>
      <c r="B134" s="157"/>
      <c r="C134" s="157"/>
      <c r="D134" s="158"/>
      <c r="E134" s="158"/>
      <c r="F134" s="2" t="s">
        <v>12</v>
      </c>
      <c r="G134" s="1">
        <v>0</v>
      </c>
    </row>
    <row r="135" spans="1:7" ht="25.5" customHeight="1">
      <c r="A135" s="156"/>
      <c r="B135" s="157"/>
      <c r="C135" s="157"/>
      <c r="D135" s="158"/>
      <c r="E135" s="158"/>
      <c r="F135" s="2" t="s">
        <v>13</v>
      </c>
      <c r="G135" s="3">
        <v>2738.2</v>
      </c>
    </row>
    <row r="136" spans="1:7" ht="25.5" customHeight="1">
      <c r="A136" s="156"/>
      <c r="B136" s="157"/>
      <c r="C136" s="157"/>
      <c r="D136" s="158"/>
      <c r="E136" s="158"/>
      <c r="F136" s="2" t="s">
        <v>14</v>
      </c>
      <c r="G136" s="1">
        <v>0</v>
      </c>
    </row>
    <row r="137" spans="1:7" ht="25.5" customHeight="1">
      <c r="A137" s="156"/>
      <c r="B137" s="157"/>
      <c r="C137" s="157"/>
      <c r="D137" s="158"/>
      <c r="E137" s="158"/>
      <c r="F137" s="2" t="s">
        <v>15</v>
      </c>
      <c r="G137" s="1">
        <v>0</v>
      </c>
    </row>
    <row r="138" spans="1:7" ht="25.5" customHeight="1">
      <c r="A138" s="156" t="s">
        <v>104</v>
      </c>
      <c r="B138" s="157" t="s">
        <v>20</v>
      </c>
      <c r="C138" s="157" t="s">
        <v>105</v>
      </c>
      <c r="D138" s="158">
        <v>45292</v>
      </c>
      <c r="E138" s="158">
        <v>45657</v>
      </c>
      <c r="F138" s="2" t="s">
        <v>11</v>
      </c>
      <c r="G138" s="3">
        <v>2738.2</v>
      </c>
    </row>
    <row r="139" spans="1:7" ht="25.5" customHeight="1">
      <c r="A139" s="156"/>
      <c r="B139" s="157"/>
      <c r="C139" s="157"/>
      <c r="D139" s="158"/>
      <c r="E139" s="158"/>
      <c r="F139" s="2" t="s">
        <v>12</v>
      </c>
      <c r="G139" s="1">
        <v>0</v>
      </c>
    </row>
    <row r="140" spans="1:7" ht="25.5" customHeight="1">
      <c r="A140" s="156"/>
      <c r="B140" s="157"/>
      <c r="C140" s="157"/>
      <c r="D140" s="158"/>
      <c r="E140" s="158"/>
      <c r="F140" s="2" t="s">
        <v>13</v>
      </c>
      <c r="G140" s="3">
        <v>2738.2</v>
      </c>
    </row>
    <row r="141" spans="1:7" ht="25.5" customHeight="1">
      <c r="A141" s="156"/>
      <c r="B141" s="157"/>
      <c r="C141" s="157"/>
      <c r="D141" s="158"/>
      <c r="E141" s="158"/>
      <c r="F141" s="2" t="s">
        <v>14</v>
      </c>
      <c r="G141" s="1">
        <v>0</v>
      </c>
    </row>
    <row r="142" spans="1:7" ht="25.5" customHeight="1">
      <c r="A142" s="156"/>
      <c r="B142" s="157"/>
      <c r="C142" s="157"/>
      <c r="D142" s="158"/>
      <c r="E142" s="158"/>
      <c r="F142" s="2" t="s">
        <v>15</v>
      </c>
      <c r="G142" s="1">
        <v>0</v>
      </c>
    </row>
    <row r="143" spans="1:7" ht="25.5" customHeight="1">
      <c r="A143" s="4" t="s">
        <v>106</v>
      </c>
      <c r="B143" s="157" t="s">
        <v>20</v>
      </c>
      <c r="C143" s="157" t="s">
        <v>24</v>
      </c>
      <c r="D143" s="157" t="s">
        <v>24</v>
      </c>
      <c r="E143" s="158">
        <v>45657</v>
      </c>
      <c r="F143" s="157" t="s">
        <v>24</v>
      </c>
      <c r="G143" s="155" t="s">
        <v>24</v>
      </c>
    </row>
    <row r="144" spans="1:7" ht="25.5" customHeight="1">
      <c r="A144" s="4" t="s">
        <v>107</v>
      </c>
      <c r="B144" s="157"/>
      <c r="C144" s="157"/>
      <c r="D144" s="157"/>
      <c r="E144" s="158"/>
      <c r="F144" s="157"/>
      <c r="G144" s="155"/>
    </row>
    <row r="145" spans="1:7" ht="25.5" customHeight="1">
      <c r="A145" s="156" t="s">
        <v>108</v>
      </c>
      <c r="B145" s="157" t="s">
        <v>36</v>
      </c>
      <c r="C145" s="157" t="s">
        <v>109</v>
      </c>
      <c r="D145" s="158">
        <v>45292</v>
      </c>
      <c r="E145" s="158">
        <v>45657</v>
      </c>
      <c r="F145" s="2" t="s">
        <v>11</v>
      </c>
      <c r="G145" s="1">
        <v>0</v>
      </c>
    </row>
    <row r="146" spans="1:7" ht="25.5" customHeight="1">
      <c r="A146" s="156"/>
      <c r="B146" s="157"/>
      <c r="C146" s="157"/>
      <c r="D146" s="158"/>
      <c r="E146" s="158"/>
      <c r="F146" s="2" t="s">
        <v>12</v>
      </c>
      <c r="G146" s="1">
        <v>0</v>
      </c>
    </row>
    <row r="147" spans="1:7" ht="25.5" customHeight="1">
      <c r="A147" s="156"/>
      <c r="B147" s="157"/>
      <c r="C147" s="157"/>
      <c r="D147" s="158"/>
      <c r="E147" s="158"/>
      <c r="F147" s="2" t="s">
        <v>13</v>
      </c>
      <c r="G147" s="1">
        <v>0</v>
      </c>
    </row>
    <row r="148" spans="1:7" ht="25.5" customHeight="1">
      <c r="A148" s="156"/>
      <c r="B148" s="157"/>
      <c r="C148" s="157"/>
      <c r="D148" s="158"/>
      <c r="E148" s="158"/>
      <c r="F148" s="2" t="s">
        <v>14</v>
      </c>
      <c r="G148" s="1">
        <v>0</v>
      </c>
    </row>
    <row r="149" spans="1:7" ht="25.5" customHeight="1">
      <c r="A149" s="156"/>
      <c r="B149" s="157"/>
      <c r="C149" s="157"/>
      <c r="D149" s="158"/>
      <c r="E149" s="158"/>
      <c r="F149" s="2" t="s">
        <v>15</v>
      </c>
      <c r="G149" s="1">
        <v>0</v>
      </c>
    </row>
    <row r="150" spans="1:7" ht="25.5" customHeight="1">
      <c r="A150" s="156" t="s">
        <v>110</v>
      </c>
      <c r="B150" s="157" t="s">
        <v>39</v>
      </c>
      <c r="C150" s="157" t="s">
        <v>111</v>
      </c>
      <c r="D150" s="158">
        <v>45292</v>
      </c>
      <c r="E150" s="158">
        <v>45657</v>
      </c>
      <c r="F150" s="2" t="s">
        <v>11</v>
      </c>
      <c r="G150" s="1">
        <v>0</v>
      </c>
    </row>
    <row r="151" spans="1:7" ht="25.5" customHeight="1">
      <c r="A151" s="156"/>
      <c r="B151" s="157"/>
      <c r="C151" s="157"/>
      <c r="D151" s="158"/>
      <c r="E151" s="158"/>
      <c r="F151" s="2" t="s">
        <v>12</v>
      </c>
      <c r="G151" s="1">
        <v>0</v>
      </c>
    </row>
    <row r="152" spans="1:7" ht="25.5" customHeight="1">
      <c r="A152" s="156"/>
      <c r="B152" s="157"/>
      <c r="C152" s="157"/>
      <c r="D152" s="158"/>
      <c r="E152" s="158"/>
      <c r="F152" s="2" t="s">
        <v>13</v>
      </c>
      <c r="G152" s="1">
        <v>0</v>
      </c>
    </row>
    <row r="153" spans="1:7" ht="25.5" customHeight="1">
      <c r="A153" s="156"/>
      <c r="B153" s="157"/>
      <c r="C153" s="157"/>
      <c r="D153" s="158"/>
      <c r="E153" s="158"/>
      <c r="F153" s="2" t="s">
        <v>14</v>
      </c>
      <c r="G153" s="1">
        <v>0</v>
      </c>
    </row>
    <row r="154" spans="1:7" ht="25.5" customHeight="1">
      <c r="A154" s="156"/>
      <c r="B154" s="157"/>
      <c r="C154" s="157"/>
      <c r="D154" s="158"/>
      <c r="E154" s="158"/>
      <c r="F154" s="2" t="s">
        <v>15</v>
      </c>
      <c r="G154" s="1">
        <v>0</v>
      </c>
    </row>
    <row r="155" spans="1:7" ht="25.5" customHeight="1">
      <c r="A155" s="4" t="s">
        <v>112</v>
      </c>
      <c r="B155" s="157" t="s">
        <v>39</v>
      </c>
      <c r="C155" s="157" t="s">
        <v>24</v>
      </c>
      <c r="D155" s="157" t="s">
        <v>24</v>
      </c>
      <c r="E155" s="157" t="s">
        <v>114</v>
      </c>
      <c r="F155" s="157" t="s">
        <v>24</v>
      </c>
      <c r="G155" s="155" t="s">
        <v>24</v>
      </c>
    </row>
    <row r="156" spans="1:7" ht="25.5" customHeight="1">
      <c r="A156" s="4" t="s">
        <v>113</v>
      </c>
      <c r="B156" s="157"/>
      <c r="C156" s="157"/>
      <c r="D156" s="157"/>
      <c r="E156" s="157"/>
      <c r="F156" s="157"/>
      <c r="G156" s="155"/>
    </row>
    <row r="157" spans="1:7" ht="25.5" customHeight="1">
      <c r="A157" s="156" t="s">
        <v>115</v>
      </c>
      <c r="B157" s="157" t="s">
        <v>116</v>
      </c>
      <c r="C157" s="157" t="s">
        <v>117</v>
      </c>
      <c r="D157" s="158">
        <v>45292</v>
      </c>
      <c r="E157" s="158">
        <v>45657</v>
      </c>
      <c r="F157" s="2" t="s">
        <v>11</v>
      </c>
      <c r="G157" s="3">
        <v>3600</v>
      </c>
    </row>
    <row r="158" spans="1:7" ht="25.5" customHeight="1">
      <c r="A158" s="156"/>
      <c r="B158" s="157"/>
      <c r="C158" s="157"/>
      <c r="D158" s="158"/>
      <c r="E158" s="158"/>
      <c r="F158" s="2" t="s">
        <v>12</v>
      </c>
      <c r="G158" s="1">
        <v>0</v>
      </c>
    </row>
    <row r="159" spans="1:7" ht="25.5" customHeight="1">
      <c r="A159" s="156"/>
      <c r="B159" s="157"/>
      <c r="C159" s="157"/>
      <c r="D159" s="158"/>
      <c r="E159" s="158"/>
      <c r="F159" s="2" t="s">
        <v>13</v>
      </c>
      <c r="G159" s="1">
        <v>0</v>
      </c>
    </row>
    <row r="160" spans="1:7" ht="25.5" customHeight="1">
      <c r="A160" s="156"/>
      <c r="B160" s="157"/>
      <c r="C160" s="157"/>
      <c r="D160" s="158"/>
      <c r="E160" s="158"/>
      <c r="F160" s="2" t="s">
        <v>14</v>
      </c>
      <c r="G160" s="3">
        <v>3600</v>
      </c>
    </row>
    <row r="161" spans="1:7" ht="25.5" customHeight="1">
      <c r="A161" s="156"/>
      <c r="B161" s="157"/>
      <c r="C161" s="157"/>
      <c r="D161" s="158"/>
      <c r="E161" s="158"/>
      <c r="F161" s="2" t="s">
        <v>15</v>
      </c>
      <c r="G161" s="1">
        <v>0</v>
      </c>
    </row>
    <row r="162" spans="1:7" ht="25.5" customHeight="1">
      <c r="A162" s="156" t="s">
        <v>118</v>
      </c>
      <c r="B162" s="157" t="s">
        <v>59</v>
      </c>
      <c r="C162" s="157" t="s">
        <v>119</v>
      </c>
      <c r="D162" s="158">
        <v>45292</v>
      </c>
      <c r="E162" s="158">
        <v>45657</v>
      </c>
      <c r="F162" s="2" t="s">
        <v>11</v>
      </c>
      <c r="G162" s="3">
        <v>3600</v>
      </c>
    </row>
    <row r="163" spans="1:7" ht="25.5" customHeight="1">
      <c r="A163" s="156"/>
      <c r="B163" s="157"/>
      <c r="C163" s="157"/>
      <c r="D163" s="158"/>
      <c r="E163" s="158"/>
      <c r="F163" s="2" t="s">
        <v>12</v>
      </c>
      <c r="G163" s="1">
        <v>0</v>
      </c>
    </row>
    <row r="164" spans="1:7" ht="25.5" customHeight="1">
      <c r="A164" s="156"/>
      <c r="B164" s="157"/>
      <c r="C164" s="157"/>
      <c r="D164" s="158"/>
      <c r="E164" s="158"/>
      <c r="F164" s="2" t="s">
        <v>13</v>
      </c>
      <c r="G164" s="1">
        <v>0</v>
      </c>
    </row>
    <row r="165" spans="1:7" ht="25.5" customHeight="1">
      <c r="A165" s="156"/>
      <c r="B165" s="157"/>
      <c r="C165" s="157"/>
      <c r="D165" s="158"/>
      <c r="E165" s="158"/>
      <c r="F165" s="2" t="s">
        <v>14</v>
      </c>
      <c r="G165" s="3">
        <v>3600</v>
      </c>
    </row>
    <row r="166" spans="1:7" ht="25.5" customHeight="1">
      <c r="A166" s="156"/>
      <c r="B166" s="157"/>
      <c r="C166" s="157"/>
      <c r="D166" s="158"/>
      <c r="E166" s="158"/>
      <c r="F166" s="2" t="s">
        <v>15</v>
      </c>
      <c r="G166" s="1">
        <v>0</v>
      </c>
    </row>
    <row r="167" spans="1:7" ht="25.5" customHeight="1">
      <c r="A167" s="4" t="s">
        <v>120</v>
      </c>
      <c r="B167" s="157" t="s">
        <v>122</v>
      </c>
      <c r="C167" s="157" t="s">
        <v>24</v>
      </c>
      <c r="D167" s="157" t="s">
        <v>24</v>
      </c>
      <c r="E167" s="157" t="s">
        <v>123</v>
      </c>
      <c r="F167" s="157" t="s">
        <v>24</v>
      </c>
      <c r="G167" s="155" t="s">
        <v>24</v>
      </c>
    </row>
    <row r="168" spans="1:7" ht="25.5" customHeight="1">
      <c r="A168" s="4" t="s">
        <v>121</v>
      </c>
      <c r="B168" s="157"/>
      <c r="C168" s="157"/>
      <c r="D168" s="157"/>
      <c r="E168" s="157"/>
      <c r="F168" s="157"/>
      <c r="G168" s="155"/>
    </row>
    <row r="169" spans="1:7" ht="25.5" customHeight="1">
      <c r="A169" s="4" t="s">
        <v>124</v>
      </c>
      <c r="B169" s="157" t="s">
        <v>20</v>
      </c>
      <c r="C169" s="157" t="s">
        <v>24</v>
      </c>
      <c r="D169" s="157" t="s">
        <v>24</v>
      </c>
      <c r="E169" s="158">
        <v>45657</v>
      </c>
      <c r="F169" s="157" t="s">
        <v>24</v>
      </c>
      <c r="G169" s="155" t="s">
        <v>24</v>
      </c>
    </row>
    <row r="170" spans="1:7" ht="25.5" customHeight="1">
      <c r="A170" s="4" t="s">
        <v>125</v>
      </c>
      <c r="B170" s="157"/>
      <c r="C170" s="157"/>
      <c r="D170" s="157"/>
      <c r="E170" s="158"/>
      <c r="F170" s="157"/>
      <c r="G170" s="155"/>
    </row>
    <row r="171" spans="1:7" ht="25.5" customHeight="1">
      <c r="A171" s="156" t="s">
        <v>126</v>
      </c>
      <c r="B171" s="157" t="s">
        <v>59</v>
      </c>
      <c r="C171" s="157"/>
      <c r="D171" s="158">
        <v>45292</v>
      </c>
      <c r="E171" s="158">
        <v>45657</v>
      </c>
      <c r="F171" s="2" t="s">
        <v>11</v>
      </c>
      <c r="G171" s="3">
        <v>2796.7</v>
      </c>
    </row>
    <row r="172" spans="1:7" ht="25.5" customHeight="1">
      <c r="A172" s="156"/>
      <c r="B172" s="157"/>
      <c r="C172" s="157"/>
      <c r="D172" s="158"/>
      <c r="E172" s="158"/>
      <c r="F172" s="2" t="s">
        <v>12</v>
      </c>
      <c r="G172" s="1">
        <v>0</v>
      </c>
    </row>
    <row r="173" spans="1:7" ht="25.5" customHeight="1">
      <c r="A173" s="156"/>
      <c r="B173" s="157"/>
      <c r="C173" s="157"/>
      <c r="D173" s="158"/>
      <c r="E173" s="158"/>
      <c r="F173" s="2" t="s">
        <v>13</v>
      </c>
      <c r="G173" s="3">
        <v>1600</v>
      </c>
    </row>
    <row r="174" spans="1:7" ht="25.5" customHeight="1">
      <c r="A174" s="156"/>
      <c r="B174" s="157"/>
      <c r="C174" s="157"/>
      <c r="D174" s="158"/>
      <c r="E174" s="158"/>
      <c r="F174" s="2" t="s">
        <v>14</v>
      </c>
      <c r="G174" s="3">
        <v>1196.7</v>
      </c>
    </row>
    <row r="175" spans="1:7" ht="25.5" customHeight="1">
      <c r="A175" s="156"/>
      <c r="B175" s="157"/>
      <c r="C175" s="157"/>
      <c r="D175" s="158"/>
      <c r="E175" s="158"/>
      <c r="F175" s="2" t="s">
        <v>15</v>
      </c>
      <c r="G175" s="1">
        <v>0</v>
      </c>
    </row>
    <row r="176" spans="1:7" ht="25.5" customHeight="1">
      <c r="A176" s="156" t="s">
        <v>127</v>
      </c>
      <c r="B176" s="157" t="s">
        <v>77</v>
      </c>
      <c r="C176" s="157" t="s">
        <v>128</v>
      </c>
      <c r="D176" s="158">
        <v>45292</v>
      </c>
      <c r="E176" s="158">
        <v>45657</v>
      </c>
      <c r="F176" s="2" t="s">
        <v>11</v>
      </c>
      <c r="G176" s="3">
        <v>1777.8</v>
      </c>
    </row>
    <row r="177" spans="1:7" ht="25.5" customHeight="1">
      <c r="A177" s="156"/>
      <c r="B177" s="157"/>
      <c r="C177" s="157"/>
      <c r="D177" s="158"/>
      <c r="E177" s="158"/>
      <c r="F177" s="2" t="s">
        <v>12</v>
      </c>
      <c r="G177" s="1">
        <v>0</v>
      </c>
    </row>
    <row r="178" spans="1:7" ht="25.5" customHeight="1">
      <c r="A178" s="156"/>
      <c r="B178" s="157"/>
      <c r="C178" s="157"/>
      <c r="D178" s="158"/>
      <c r="E178" s="158"/>
      <c r="F178" s="2" t="s">
        <v>13</v>
      </c>
      <c r="G178" s="3">
        <v>1600</v>
      </c>
    </row>
    <row r="179" spans="1:7" ht="25.5" customHeight="1">
      <c r="A179" s="156"/>
      <c r="B179" s="157"/>
      <c r="C179" s="157"/>
      <c r="D179" s="158"/>
      <c r="E179" s="158"/>
      <c r="F179" s="2" t="s">
        <v>14</v>
      </c>
      <c r="G179" s="1">
        <v>177.8</v>
      </c>
    </row>
    <row r="180" spans="1:7" ht="25.5" customHeight="1">
      <c r="A180" s="156"/>
      <c r="B180" s="157"/>
      <c r="C180" s="157"/>
      <c r="D180" s="158"/>
      <c r="E180" s="158"/>
      <c r="F180" s="2" t="s">
        <v>15</v>
      </c>
      <c r="G180" s="1" t="s">
        <v>41</v>
      </c>
    </row>
    <row r="181" spans="1:7" ht="25.5" customHeight="1">
      <c r="A181" s="4" t="s">
        <v>129</v>
      </c>
      <c r="B181" s="157" t="s">
        <v>77</v>
      </c>
      <c r="C181" s="157" t="s">
        <v>24</v>
      </c>
      <c r="D181" s="157" t="s">
        <v>24</v>
      </c>
      <c r="E181" s="158">
        <v>45657</v>
      </c>
      <c r="F181" s="157" t="s">
        <v>24</v>
      </c>
      <c r="G181" s="155" t="s">
        <v>24</v>
      </c>
    </row>
    <row r="182" spans="1:7" ht="25.5" customHeight="1">
      <c r="A182" s="4" t="s">
        <v>130</v>
      </c>
      <c r="B182" s="157"/>
      <c r="C182" s="157"/>
      <c r="D182" s="157"/>
      <c r="E182" s="158"/>
      <c r="F182" s="157"/>
      <c r="G182" s="155"/>
    </row>
    <row r="183" spans="1:7" ht="25.5" customHeight="1">
      <c r="A183" s="156" t="s">
        <v>131</v>
      </c>
      <c r="B183" s="157" t="s">
        <v>77</v>
      </c>
      <c r="C183" s="157" t="s">
        <v>128</v>
      </c>
      <c r="D183" s="158">
        <v>45292</v>
      </c>
      <c r="E183" s="158">
        <v>45657</v>
      </c>
      <c r="F183" s="2" t="s">
        <v>11</v>
      </c>
      <c r="G183" s="3">
        <v>1018.9</v>
      </c>
    </row>
    <row r="184" spans="1:7" ht="25.5" customHeight="1">
      <c r="A184" s="156"/>
      <c r="B184" s="157"/>
      <c r="C184" s="157"/>
      <c r="D184" s="158"/>
      <c r="E184" s="158"/>
      <c r="F184" s="2" t="s">
        <v>12</v>
      </c>
      <c r="G184" s="1">
        <v>0</v>
      </c>
    </row>
    <row r="185" spans="1:7" ht="25.5" customHeight="1">
      <c r="A185" s="156"/>
      <c r="B185" s="157"/>
      <c r="C185" s="157"/>
      <c r="D185" s="158"/>
      <c r="E185" s="158"/>
      <c r="F185" s="2" t="s">
        <v>13</v>
      </c>
      <c r="G185" s="1">
        <v>0</v>
      </c>
    </row>
    <row r="186" spans="1:7" ht="25.5" customHeight="1">
      <c r="A186" s="156"/>
      <c r="B186" s="157"/>
      <c r="C186" s="157"/>
      <c r="D186" s="158"/>
      <c r="E186" s="158"/>
      <c r="F186" s="2" t="s">
        <v>14</v>
      </c>
      <c r="G186" s="3">
        <v>1018.9</v>
      </c>
    </row>
    <row r="187" spans="1:7" ht="25.5" customHeight="1">
      <c r="A187" s="156"/>
      <c r="B187" s="157"/>
      <c r="C187" s="157"/>
      <c r="D187" s="158"/>
      <c r="E187" s="158"/>
      <c r="F187" s="2" t="s">
        <v>15</v>
      </c>
      <c r="G187" s="1">
        <v>0</v>
      </c>
    </row>
    <row r="188" spans="1:7" ht="25.5" customHeight="1">
      <c r="A188" s="4" t="s">
        <v>132</v>
      </c>
      <c r="B188" s="157" t="s">
        <v>77</v>
      </c>
      <c r="C188" s="157" t="s">
        <v>24</v>
      </c>
      <c r="D188" s="157" t="s">
        <v>24</v>
      </c>
      <c r="E188" s="158">
        <v>45657</v>
      </c>
      <c r="F188" s="157" t="s">
        <v>24</v>
      </c>
      <c r="G188" s="155" t="s">
        <v>24</v>
      </c>
    </row>
    <row r="189" spans="1:7" ht="25.5" customHeight="1">
      <c r="A189" s="4" t="s">
        <v>133</v>
      </c>
      <c r="B189" s="157"/>
      <c r="C189" s="157"/>
      <c r="D189" s="157"/>
      <c r="E189" s="158"/>
      <c r="F189" s="157"/>
      <c r="G189" s="155"/>
    </row>
    <row r="190" spans="1:7" ht="25.5" customHeight="1">
      <c r="A190" s="156" t="s">
        <v>134</v>
      </c>
      <c r="B190" s="157" t="s">
        <v>36</v>
      </c>
      <c r="C190" s="157" t="s">
        <v>135</v>
      </c>
      <c r="D190" s="158">
        <v>45292</v>
      </c>
      <c r="E190" s="158">
        <v>45657</v>
      </c>
      <c r="F190" s="2" t="s">
        <v>11</v>
      </c>
      <c r="G190" s="1">
        <v>0</v>
      </c>
    </row>
    <row r="191" spans="1:7" ht="25.5" customHeight="1">
      <c r="A191" s="156"/>
      <c r="B191" s="157"/>
      <c r="C191" s="157"/>
      <c r="D191" s="158"/>
      <c r="E191" s="158"/>
      <c r="F191" s="2" t="s">
        <v>12</v>
      </c>
      <c r="G191" s="1">
        <v>0</v>
      </c>
    </row>
    <row r="192" spans="1:7" ht="25.5" customHeight="1">
      <c r="A192" s="156"/>
      <c r="B192" s="157"/>
      <c r="C192" s="157"/>
      <c r="D192" s="158"/>
      <c r="E192" s="158"/>
      <c r="F192" s="2" t="s">
        <v>13</v>
      </c>
      <c r="G192" s="1">
        <v>0</v>
      </c>
    </row>
    <row r="193" spans="1:7" ht="25.5" customHeight="1">
      <c r="A193" s="156"/>
      <c r="B193" s="157"/>
      <c r="C193" s="157"/>
      <c r="D193" s="158"/>
      <c r="E193" s="158"/>
      <c r="F193" s="2" t="s">
        <v>14</v>
      </c>
      <c r="G193" s="1">
        <v>0</v>
      </c>
    </row>
    <row r="194" spans="1:7" ht="25.5" customHeight="1">
      <c r="A194" s="156"/>
      <c r="B194" s="157"/>
      <c r="C194" s="157"/>
      <c r="D194" s="158"/>
      <c r="E194" s="158"/>
      <c r="F194" s="2" t="s">
        <v>15</v>
      </c>
      <c r="G194" s="1">
        <v>0</v>
      </c>
    </row>
    <row r="195" spans="1:7" ht="25.5" customHeight="1">
      <c r="A195" s="156" t="s">
        <v>136</v>
      </c>
      <c r="B195" s="157" t="s">
        <v>39</v>
      </c>
      <c r="C195" s="157" t="s">
        <v>137</v>
      </c>
      <c r="D195" s="158">
        <v>45292</v>
      </c>
      <c r="E195" s="158">
        <v>45657</v>
      </c>
      <c r="F195" s="2" t="s">
        <v>11</v>
      </c>
      <c r="G195" s="1">
        <v>0</v>
      </c>
    </row>
    <row r="196" spans="1:7" ht="25.5" customHeight="1">
      <c r="A196" s="156"/>
      <c r="B196" s="157"/>
      <c r="C196" s="157"/>
      <c r="D196" s="158"/>
      <c r="E196" s="158"/>
      <c r="F196" s="2" t="s">
        <v>12</v>
      </c>
      <c r="G196" s="1">
        <v>0</v>
      </c>
    </row>
    <row r="197" spans="1:7" ht="25.5" customHeight="1">
      <c r="A197" s="156"/>
      <c r="B197" s="157"/>
      <c r="C197" s="157"/>
      <c r="D197" s="158"/>
      <c r="E197" s="158"/>
      <c r="F197" s="2" t="s">
        <v>13</v>
      </c>
      <c r="G197" s="1">
        <v>0</v>
      </c>
    </row>
    <row r="198" spans="1:7" ht="25.5" customHeight="1">
      <c r="A198" s="156"/>
      <c r="B198" s="157"/>
      <c r="C198" s="157"/>
      <c r="D198" s="158"/>
      <c r="E198" s="158"/>
      <c r="F198" s="2" t="s">
        <v>14</v>
      </c>
      <c r="G198" s="1">
        <v>0</v>
      </c>
    </row>
    <row r="199" spans="1:7" ht="25.5" customHeight="1">
      <c r="A199" s="156"/>
      <c r="B199" s="157"/>
      <c r="C199" s="157"/>
      <c r="D199" s="158"/>
      <c r="E199" s="158"/>
      <c r="F199" s="2" t="s">
        <v>15</v>
      </c>
      <c r="G199" s="1">
        <v>0</v>
      </c>
    </row>
    <row r="200" spans="1:7" ht="25.5" customHeight="1">
      <c r="A200" s="4" t="s">
        <v>138</v>
      </c>
      <c r="B200" s="157" t="s">
        <v>39</v>
      </c>
      <c r="C200" s="157" t="s">
        <v>24</v>
      </c>
      <c r="D200" s="157" t="s">
        <v>24</v>
      </c>
      <c r="E200" s="158">
        <v>45657</v>
      </c>
      <c r="F200" s="157" t="s">
        <v>24</v>
      </c>
      <c r="G200" s="155" t="s">
        <v>24</v>
      </c>
    </row>
    <row r="201" spans="1:7" ht="25.5" customHeight="1">
      <c r="A201" s="4" t="s">
        <v>139</v>
      </c>
      <c r="B201" s="157"/>
      <c r="C201" s="157"/>
      <c r="D201" s="157"/>
      <c r="E201" s="158"/>
      <c r="F201" s="157"/>
      <c r="G201" s="155"/>
    </row>
    <row r="202" spans="1:7" ht="25.5" customHeight="1">
      <c r="A202" s="156" t="s">
        <v>140</v>
      </c>
      <c r="B202" s="157" t="s">
        <v>39</v>
      </c>
      <c r="C202" s="157" t="s">
        <v>141</v>
      </c>
      <c r="D202" s="158">
        <v>45292</v>
      </c>
      <c r="E202" s="158">
        <v>45657</v>
      </c>
      <c r="F202" s="2" t="s">
        <v>11</v>
      </c>
      <c r="G202" s="1">
        <v>0</v>
      </c>
    </row>
    <row r="203" spans="1:7" ht="25.5" customHeight="1">
      <c r="A203" s="156"/>
      <c r="B203" s="157"/>
      <c r="C203" s="157"/>
      <c r="D203" s="158"/>
      <c r="E203" s="158"/>
      <c r="F203" s="2" t="s">
        <v>12</v>
      </c>
      <c r="G203" s="1">
        <v>0</v>
      </c>
    </row>
    <row r="204" spans="1:7" ht="25.5" customHeight="1">
      <c r="A204" s="156"/>
      <c r="B204" s="157"/>
      <c r="C204" s="157"/>
      <c r="D204" s="158"/>
      <c r="E204" s="158"/>
      <c r="F204" s="2" t="s">
        <v>13</v>
      </c>
      <c r="G204" s="1">
        <v>0</v>
      </c>
    </row>
    <row r="205" spans="1:7" ht="25.5" customHeight="1">
      <c r="A205" s="156"/>
      <c r="B205" s="157"/>
      <c r="C205" s="157"/>
      <c r="D205" s="158"/>
      <c r="E205" s="158"/>
      <c r="F205" s="2" t="s">
        <v>14</v>
      </c>
      <c r="G205" s="1">
        <v>0</v>
      </c>
    </row>
    <row r="206" spans="1:7" ht="25.5" customHeight="1">
      <c r="A206" s="156"/>
      <c r="B206" s="157"/>
      <c r="C206" s="157"/>
      <c r="D206" s="158"/>
      <c r="E206" s="158"/>
      <c r="F206" s="2" t="s">
        <v>15</v>
      </c>
      <c r="G206" s="1">
        <v>0</v>
      </c>
    </row>
    <row r="207" spans="1:7" ht="25.5" customHeight="1">
      <c r="A207" s="4" t="s">
        <v>142</v>
      </c>
      <c r="B207" s="157" t="s">
        <v>39</v>
      </c>
      <c r="C207" s="157" t="s">
        <v>24</v>
      </c>
      <c r="D207" s="157" t="s">
        <v>24</v>
      </c>
      <c r="E207" s="158">
        <v>45657</v>
      </c>
      <c r="F207" s="157" t="s">
        <v>24</v>
      </c>
      <c r="G207" s="155" t="s">
        <v>24</v>
      </c>
    </row>
    <row r="208" spans="1:7" ht="25.5" customHeight="1">
      <c r="A208" s="4" t="s">
        <v>143</v>
      </c>
      <c r="B208" s="157"/>
      <c r="C208" s="157"/>
      <c r="D208" s="157"/>
      <c r="E208" s="158"/>
      <c r="F208" s="157"/>
      <c r="G208" s="155"/>
    </row>
    <row r="209" spans="1:7" ht="25.5" customHeight="1">
      <c r="A209" s="156" t="s">
        <v>144</v>
      </c>
      <c r="B209" s="157" t="s">
        <v>36</v>
      </c>
      <c r="C209" s="157" t="s">
        <v>145</v>
      </c>
      <c r="D209" s="158">
        <v>45292</v>
      </c>
      <c r="E209" s="158">
        <v>45657</v>
      </c>
      <c r="F209" s="2" t="s">
        <v>11</v>
      </c>
      <c r="G209" s="1">
        <v>0</v>
      </c>
    </row>
    <row r="210" spans="1:7" ht="25.5" customHeight="1">
      <c r="A210" s="156"/>
      <c r="B210" s="157"/>
      <c r="C210" s="157"/>
      <c r="D210" s="158"/>
      <c r="E210" s="158"/>
      <c r="F210" s="2" t="s">
        <v>12</v>
      </c>
      <c r="G210" s="1">
        <v>0</v>
      </c>
    </row>
    <row r="211" spans="1:7" ht="25.5" customHeight="1">
      <c r="A211" s="156"/>
      <c r="B211" s="157"/>
      <c r="C211" s="157"/>
      <c r="D211" s="158"/>
      <c r="E211" s="158"/>
      <c r="F211" s="2" t="s">
        <v>13</v>
      </c>
      <c r="G211" s="1">
        <v>0</v>
      </c>
    </row>
    <row r="212" spans="1:7" ht="25.5" customHeight="1">
      <c r="A212" s="156"/>
      <c r="B212" s="157"/>
      <c r="C212" s="157"/>
      <c r="D212" s="158"/>
      <c r="E212" s="158"/>
      <c r="F212" s="2" t="s">
        <v>14</v>
      </c>
      <c r="G212" s="1">
        <v>0</v>
      </c>
    </row>
    <row r="213" spans="1:7" ht="25.5" customHeight="1">
      <c r="A213" s="156"/>
      <c r="B213" s="157"/>
      <c r="C213" s="157"/>
      <c r="D213" s="158"/>
      <c r="E213" s="158"/>
      <c r="F213" s="2" t="s">
        <v>15</v>
      </c>
      <c r="G213" s="1">
        <v>0</v>
      </c>
    </row>
    <row r="214" spans="1:7" ht="25.5" customHeight="1">
      <c r="A214" s="156" t="s">
        <v>146</v>
      </c>
      <c r="B214" s="157" t="s">
        <v>39</v>
      </c>
      <c r="C214" s="157" t="s">
        <v>147</v>
      </c>
      <c r="D214" s="158">
        <v>45292</v>
      </c>
      <c r="E214" s="158">
        <v>45657</v>
      </c>
      <c r="F214" s="2" t="s">
        <v>11</v>
      </c>
      <c r="G214" s="1">
        <v>0</v>
      </c>
    </row>
    <row r="215" spans="1:7" ht="25.5" customHeight="1">
      <c r="A215" s="156"/>
      <c r="B215" s="157"/>
      <c r="C215" s="157"/>
      <c r="D215" s="158"/>
      <c r="E215" s="158"/>
      <c r="F215" s="2" t="s">
        <v>12</v>
      </c>
      <c r="G215" s="1">
        <v>0</v>
      </c>
    </row>
    <row r="216" spans="1:7" ht="25.5" customHeight="1">
      <c r="A216" s="156"/>
      <c r="B216" s="157"/>
      <c r="C216" s="157"/>
      <c r="D216" s="158"/>
      <c r="E216" s="158"/>
      <c r="F216" s="2" t="s">
        <v>13</v>
      </c>
      <c r="G216" s="1">
        <v>0</v>
      </c>
    </row>
    <row r="217" spans="1:7" ht="25.5" customHeight="1">
      <c r="A217" s="156"/>
      <c r="B217" s="157"/>
      <c r="C217" s="157"/>
      <c r="D217" s="158"/>
      <c r="E217" s="158"/>
      <c r="F217" s="2" t="s">
        <v>14</v>
      </c>
      <c r="G217" s="1">
        <v>0</v>
      </c>
    </row>
    <row r="218" spans="1:7" ht="25.5" customHeight="1">
      <c r="A218" s="156"/>
      <c r="B218" s="157"/>
      <c r="C218" s="157"/>
      <c r="D218" s="158"/>
      <c r="E218" s="158"/>
      <c r="F218" s="2" t="s">
        <v>15</v>
      </c>
      <c r="G218" s="1">
        <v>0</v>
      </c>
    </row>
    <row r="219" spans="1:7" ht="25.5" customHeight="1">
      <c r="A219" s="4" t="s">
        <v>148</v>
      </c>
      <c r="B219" s="157" t="s">
        <v>39</v>
      </c>
      <c r="C219" s="157" t="s">
        <v>24</v>
      </c>
      <c r="D219" s="157" t="s">
        <v>24</v>
      </c>
      <c r="E219" s="158">
        <v>45657</v>
      </c>
      <c r="F219" s="157" t="s">
        <v>24</v>
      </c>
      <c r="G219" s="155" t="s">
        <v>24</v>
      </c>
    </row>
    <row r="220" spans="1:7" ht="25.5" customHeight="1">
      <c r="A220" s="4" t="s">
        <v>149</v>
      </c>
      <c r="B220" s="157"/>
      <c r="C220" s="157"/>
      <c r="D220" s="157"/>
      <c r="E220" s="158"/>
      <c r="F220" s="157"/>
      <c r="G220" s="155"/>
    </row>
    <row r="221" spans="1:7" ht="25.5" customHeight="1">
      <c r="A221" s="4" t="s">
        <v>150</v>
      </c>
      <c r="B221" s="2" t="s">
        <v>39</v>
      </c>
      <c r="C221" s="2" t="s">
        <v>151</v>
      </c>
      <c r="D221" s="2"/>
      <c r="E221" s="2"/>
      <c r="F221" s="2"/>
      <c r="G221" s="2"/>
    </row>
    <row r="222" spans="1:7" ht="25.5" customHeight="1">
      <c r="A222" s="4" t="s">
        <v>152</v>
      </c>
      <c r="B222" s="157" t="s">
        <v>39</v>
      </c>
      <c r="C222" s="157" t="s">
        <v>24</v>
      </c>
      <c r="D222" s="157" t="s">
        <v>24</v>
      </c>
      <c r="E222" s="158">
        <v>45657</v>
      </c>
      <c r="F222" s="157" t="s">
        <v>24</v>
      </c>
      <c r="G222" s="155" t="s">
        <v>24</v>
      </c>
    </row>
    <row r="223" spans="1:7" ht="25.5" customHeight="1">
      <c r="A223" s="4" t="s">
        <v>153</v>
      </c>
      <c r="B223" s="157"/>
      <c r="C223" s="157"/>
      <c r="D223" s="157"/>
      <c r="E223" s="158"/>
      <c r="F223" s="157"/>
      <c r="G223" s="155"/>
    </row>
    <row r="224" spans="1:7" ht="25.5" customHeight="1">
      <c r="A224" s="156" t="s">
        <v>154</v>
      </c>
      <c r="B224" s="157" t="s">
        <v>36</v>
      </c>
      <c r="C224" s="157" t="s">
        <v>155</v>
      </c>
      <c r="D224" s="158">
        <v>45292</v>
      </c>
      <c r="E224" s="158">
        <v>45657</v>
      </c>
      <c r="F224" s="2" t="s">
        <v>11</v>
      </c>
      <c r="G224" s="1">
        <v>0</v>
      </c>
    </row>
    <row r="225" spans="1:7" ht="25.5" customHeight="1">
      <c r="A225" s="156"/>
      <c r="B225" s="157"/>
      <c r="C225" s="157"/>
      <c r="D225" s="158"/>
      <c r="E225" s="158"/>
      <c r="F225" s="2" t="s">
        <v>12</v>
      </c>
      <c r="G225" s="1">
        <v>0</v>
      </c>
    </row>
    <row r="226" spans="1:7" ht="25.5" customHeight="1">
      <c r="A226" s="156"/>
      <c r="B226" s="157"/>
      <c r="C226" s="157"/>
      <c r="D226" s="158"/>
      <c r="E226" s="158"/>
      <c r="F226" s="2" t="s">
        <v>13</v>
      </c>
      <c r="G226" s="1">
        <v>0</v>
      </c>
    </row>
    <row r="227" spans="1:7" ht="25.5" customHeight="1">
      <c r="A227" s="156"/>
      <c r="B227" s="157"/>
      <c r="C227" s="157"/>
      <c r="D227" s="158"/>
      <c r="E227" s="158"/>
      <c r="F227" s="2" t="s">
        <v>14</v>
      </c>
      <c r="G227" s="1">
        <v>0</v>
      </c>
    </row>
    <row r="228" spans="1:7" ht="25.5" customHeight="1">
      <c r="A228" s="156"/>
      <c r="B228" s="157"/>
      <c r="C228" s="157"/>
      <c r="D228" s="158"/>
      <c r="E228" s="158"/>
      <c r="F228" s="2" t="s">
        <v>15</v>
      </c>
      <c r="G228" s="1">
        <v>0</v>
      </c>
    </row>
    <row r="229" spans="1:7" ht="25.5" customHeight="1">
      <c r="A229" s="156" t="s">
        <v>156</v>
      </c>
      <c r="B229" s="157" t="s">
        <v>39</v>
      </c>
      <c r="C229" s="157" t="s">
        <v>157</v>
      </c>
      <c r="D229" s="158">
        <v>45292</v>
      </c>
      <c r="E229" s="158">
        <v>45657</v>
      </c>
      <c r="F229" s="2" t="s">
        <v>11</v>
      </c>
      <c r="G229" s="1">
        <v>0</v>
      </c>
    </row>
    <row r="230" spans="1:7" ht="25.5" customHeight="1">
      <c r="A230" s="156"/>
      <c r="B230" s="157"/>
      <c r="C230" s="157"/>
      <c r="D230" s="158"/>
      <c r="E230" s="158"/>
      <c r="F230" s="2" t="s">
        <v>12</v>
      </c>
      <c r="G230" s="1">
        <v>0</v>
      </c>
    </row>
    <row r="231" spans="1:7" ht="25.5" customHeight="1">
      <c r="A231" s="156"/>
      <c r="B231" s="157"/>
      <c r="C231" s="157"/>
      <c r="D231" s="158"/>
      <c r="E231" s="158"/>
      <c r="F231" s="2" t="s">
        <v>13</v>
      </c>
      <c r="G231" s="1">
        <v>0</v>
      </c>
    </row>
    <row r="232" spans="1:7" ht="25.5" customHeight="1">
      <c r="A232" s="156"/>
      <c r="B232" s="157"/>
      <c r="C232" s="157"/>
      <c r="D232" s="158"/>
      <c r="E232" s="158"/>
      <c r="F232" s="2" t="s">
        <v>14</v>
      </c>
      <c r="G232" s="1">
        <v>0</v>
      </c>
    </row>
    <row r="233" spans="1:7" ht="25.5" customHeight="1">
      <c r="A233" s="156"/>
      <c r="B233" s="157"/>
      <c r="C233" s="157"/>
      <c r="D233" s="158"/>
      <c r="E233" s="158"/>
      <c r="F233" s="2" t="s">
        <v>15</v>
      </c>
      <c r="G233" s="1">
        <v>0</v>
      </c>
    </row>
    <row r="234" spans="1:7" ht="25.5" customHeight="1">
      <c r="A234" s="4" t="s">
        <v>158</v>
      </c>
      <c r="B234" s="157" t="s">
        <v>39</v>
      </c>
      <c r="C234" s="157" t="s">
        <v>24</v>
      </c>
      <c r="D234" s="157" t="s">
        <v>24</v>
      </c>
      <c r="E234" s="158">
        <v>45657</v>
      </c>
      <c r="F234" s="157" t="s">
        <v>24</v>
      </c>
      <c r="G234" s="155" t="s">
        <v>24</v>
      </c>
    </row>
    <row r="235" spans="1:7" ht="25.5" customHeight="1">
      <c r="A235" s="4" t="s">
        <v>159</v>
      </c>
      <c r="B235" s="157"/>
      <c r="C235" s="157"/>
      <c r="D235" s="157"/>
      <c r="E235" s="158"/>
      <c r="F235" s="157"/>
      <c r="G235" s="155"/>
    </row>
    <row r="236" spans="1:7" ht="25.5" customHeight="1">
      <c r="A236" s="156" t="s">
        <v>160</v>
      </c>
      <c r="B236" s="157" t="s">
        <v>39</v>
      </c>
      <c r="C236" s="157" t="s">
        <v>161</v>
      </c>
      <c r="D236" s="158">
        <v>45292</v>
      </c>
      <c r="E236" s="158">
        <v>45657</v>
      </c>
      <c r="F236" s="2" t="s">
        <v>11</v>
      </c>
      <c r="G236" s="1">
        <v>0</v>
      </c>
    </row>
    <row r="237" spans="1:7" ht="25.5" customHeight="1">
      <c r="A237" s="156"/>
      <c r="B237" s="157"/>
      <c r="C237" s="157"/>
      <c r="D237" s="158"/>
      <c r="E237" s="158"/>
      <c r="F237" s="2" t="s">
        <v>12</v>
      </c>
      <c r="G237" s="1">
        <v>0</v>
      </c>
    </row>
    <row r="238" spans="1:7" ht="25.5" customHeight="1">
      <c r="A238" s="156"/>
      <c r="B238" s="157"/>
      <c r="C238" s="157"/>
      <c r="D238" s="158"/>
      <c r="E238" s="158"/>
      <c r="F238" s="2" t="s">
        <v>13</v>
      </c>
      <c r="G238" s="1">
        <v>0</v>
      </c>
    </row>
    <row r="239" spans="1:7" ht="25.5" customHeight="1">
      <c r="A239" s="156"/>
      <c r="B239" s="157"/>
      <c r="C239" s="157"/>
      <c r="D239" s="158"/>
      <c r="E239" s="158"/>
      <c r="F239" s="2" t="s">
        <v>14</v>
      </c>
      <c r="G239" s="1">
        <v>0</v>
      </c>
    </row>
    <row r="240" spans="1:7" ht="25.5" customHeight="1">
      <c r="A240" s="156"/>
      <c r="B240" s="157"/>
      <c r="C240" s="157"/>
      <c r="D240" s="158"/>
      <c r="E240" s="158"/>
      <c r="F240" s="2" t="s">
        <v>15</v>
      </c>
      <c r="G240" s="1">
        <v>0</v>
      </c>
    </row>
    <row r="241" spans="1:7" ht="25.5" customHeight="1">
      <c r="A241" s="4" t="s">
        <v>162</v>
      </c>
      <c r="B241" s="157" t="s">
        <v>39</v>
      </c>
      <c r="C241" s="157" t="s">
        <v>24</v>
      </c>
      <c r="D241" s="157" t="s">
        <v>24</v>
      </c>
      <c r="E241" s="158">
        <v>45657</v>
      </c>
      <c r="F241" s="157" t="s">
        <v>24</v>
      </c>
      <c r="G241" s="155" t="s">
        <v>24</v>
      </c>
    </row>
    <row r="242" spans="1:7" ht="25.5" customHeight="1">
      <c r="A242" s="4" t="s">
        <v>163</v>
      </c>
      <c r="B242" s="157"/>
      <c r="C242" s="157"/>
      <c r="D242" s="157"/>
      <c r="E242" s="158"/>
      <c r="F242" s="157"/>
      <c r="G242" s="155"/>
    </row>
    <row r="243" spans="1:7" ht="25.5" customHeight="1">
      <c r="A243" s="156" t="s">
        <v>164</v>
      </c>
      <c r="B243" s="157" t="s">
        <v>165</v>
      </c>
      <c r="C243" s="2" t="s">
        <v>166</v>
      </c>
      <c r="D243" s="158">
        <v>45292</v>
      </c>
      <c r="E243" s="158">
        <v>45657</v>
      </c>
      <c r="F243" s="2" t="s">
        <v>11</v>
      </c>
      <c r="G243" s="3">
        <v>5064211.0999999996</v>
      </c>
    </row>
    <row r="244" spans="1:7" ht="25.5" customHeight="1">
      <c r="A244" s="156"/>
      <c r="B244" s="157"/>
      <c r="C244" s="2" t="s">
        <v>167</v>
      </c>
      <c r="D244" s="158"/>
      <c r="E244" s="158"/>
      <c r="F244" s="2" t="s">
        <v>12</v>
      </c>
      <c r="G244" s="3">
        <v>764056.6</v>
      </c>
    </row>
    <row r="245" spans="1:7" ht="25.5" customHeight="1">
      <c r="A245" s="156"/>
      <c r="B245" s="157"/>
      <c r="C245" s="2" t="s">
        <v>168</v>
      </c>
      <c r="D245" s="158"/>
      <c r="E245" s="158"/>
      <c r="F245" s="2" t="s">
        <v>13</v>
      </c>
      <c r="G245" s="3">
        <v>3701705.9</v>
      </c>
    </row>
    <row r="246" spans="1:7" ht="25.5" customHeight="1">
      <c r="A246" s="156"/>
      <c r="B246" s="157"/>
      <c r="C246" s="2" t="s">
        <v>169</v>
      </c>
      <c r="D246" s="158"/>
      <c r="E246" s="158"/>
      <c r="F246" s="2" t="s">
        <v>14</v>
      </c>
      <c r="G246" s="3">
        <v>596363.6</v>
      </c>
    </row>
    <row r="247" spans="1:7" ht="25.5" customHeight="1">
      <c r="A247" s="156"/>
      <c r="B247" s="157"/>
      <c r="C247" s="5"/>
      <c r="D247" s="158"/>
      <c r="E247" s="158"/>
      <c r="F247" s="2" t="s">
        <v>15</v>
      </c>
      <c r="G247" s="3">
        <v>2085</v>
      </c>
    </row>
    <row r="248" spans="1:7" ht="25.5" customHeight="1">
      <c r="A248" s="156" t="s">
        <v>170</v>
      </c>
      <c r="B248" s="157" t="s">
        <v>171</v>
      </c>
      <c r="C248" s="157" t="s">
        <v>37</v>
      </c>
      <c r="D248" s="158">
        <v>45292</v>
      </c>
      <c r="E248" s="158">
        <v>45657</v>
      </c>
      <c r="F248" s="2" t="s">
        <v>11</v>
      </c>
      <c r="G248" s="3">
        <v>3198954.3</v>
      </c>
    </row>
    <row r="249" spans="1:7" ht="25.5" customHeight="1">
      <c r="A249" s="156"/>
      <c r="B249" s="157"/>
      <c r="C249" s="157"/>
      <c r="D249" s="158"/>
      <c r="E249" s="158"/>
      <c r="F249" s="2" t="s">
        <v>12</v>
      </c>
      <c r="G249" s="1">
        <v>0</v>
      </c>
    </row>
    <row r="250" spans="1:7" ht="25.5" customHeight="1">
      <c r="A250" s="156"/>
      <c r="B250" s="157"/>
      <c r="C250" s="157"/>
      <c r="D250" s="158"/>
      <c r="E250" s="158"/>
      <c r="F250" s="2" t="s">
        <v>13</v>
      </c>
      <c r="G250" s="3">
        <v>3198954.3</v>
      </c>
    </row>
    <row r="251" spans="1:7" ht="25.5" customHeight="1">
      <c r="A251" s="156"/>
      <c r="B251" s="157"/>
      <c r="C251" s="157"/>
      <c r="D251" s="158"/>
      <c r="E251" s="158"/>
      <c r="F251" s="2" t="s">
        <v>14</v>
      </c>
      <c r="G251" s="1">
        <v>0</v>
      </c>
    </row>
    <row r="252" spans="1:7" ht="25.5" customHeight="1">
      <c r="A252" s="156"/>
      <c r="B252" s="157"/>
      <c r="C252" s="157"/>
      <c r="D252" s="158"/>
      <c r="E252" s="158"/>
      <c r="F252" s="2" t="s">
        <v>15</v>
      </c>
      <c r="G252" s="1">
        <v>0</v>
      </c>
    </row>
    <row r="253" spans="1:7" ht="25.5" customHeight="1">
      <c r="A253" s="156" t="s">
        <v>172</v>
      </c>
      <c r="B253" s="157" t="s">
        <v>173</v>
      </c>
      <c r="C253" s="157" t="s">
        <v>174</v>
      </c>
      <c r="D253" s="158">
        <v>45292</v>
      </c>
      <c r="E253" s="158">
        <v>45657</v>
      </c>
      <c r="F253" s="2" t="s">
        <v>11</v>
      </c>
      <c r="G253" s="1">
        <v>0</v>
      </c>
    </row>
    <row r="254" spans="1:7" ht="25.5" customHeight="1">
      <c r="A254" s="156"/>
      <c r="B254" s="157"/>
      <c r="C254" s="157"/>
      <c r="D254" s="158"/>
      <c r="E254" s="158"/>
      <c r="F254" s="2" t="s">
        <v>12</v>
      </c>
      <c r="G254" s="1">
        <v>0</v>
      </c>
    </row>
    <row r="255" spans="1:7" ht="25.5" customHeight="1">
      <c r="A255" s="156"/>
      <c r="B255" s="157"/>
      <c r="C255" s="157"/>
      <c r="D255" s="158"/>
      <c r="E255" s="158"/>
      <c r="F255" s="2" t="s">
        <v>13</v>
      </c>
      <c r="G255" s="1">
        <v>0</v>
      </c>
    </row>
    <row r="256" spans="1:7" ht="25.5" customHeight="1">
      <c r="A256" s="156"/>
      <c r="B256" s="157"/>
      <c r="C256" s="157"/>
      <c r="D256" s="158"/>
      <c r="E256" s="158"/>
      <c r="F256" s="2" t="s">
        <v>14</v>
      </c>
      <c r="G256" s="1">
        <v>0</v>
      </c>
    </row>
    <row r="257" spans="1:8" ht="25.5" customHeight="1">
      <c r="A257" s="156"/>
      <c r="B257" s="157"/>
      <c r="C257" s="157"/>
      <c r="D257" s="158"/>
      <c r="E257" s="158"/>
      <c r="F257" s="2" t="s">
        <v>15</v>
      </c>
      <c r="G257" s="1">
        <v>0</v>
      </c>
    </row>
    <row r="258" spans="1:8" ht="25.5" customHeight="1">
      <c r="A258" s="4" t="s">
        <v>175</v>
      </c>
      <c r="B258" s="157" t="s">
        <v>177</v>
      </c>
      <c r="C258" s="157" t="s">
        <v>24</v>
      </c>
      <c r="D258" s="157" t="s">
        <v>24</v>
      </c>
      <c r="E258" s="157" t="s">
        <v>178</v>
      </c>
      <c r="F258" s="157" t="s">
        <v>24</v>
      </c>
      <c r="G258" s="155" t="s">
        <v>24</v>
      </c>
    </row>
    <row r="259" spans="1:8" ht="51" customHeight="1">
      <c r="A259" s="4" t="s">
        <v>176</v>
      </c>
      <c r="B259" s="157"/>
      <c r="C259" s="157"/>
      <c r="D259" s="157"/>
      <c r="E259" s="157"/>
      <c r="F259" s="157"/>
      <c r="G259" s="155"/>
    </row>
    <row r="260" spans="1:8" ht="25.5" customHeight="1">
      <c r="A260" s="156" t="s">
        <v>179</v>
      </c>
      <c r="B260" s="157" t="s">
        <v>180</v>
      </c>
      <c r="C260" s="157" t="s">
        <v>181</v>
      </c>
      <c r="D260" s="158">
        <v>45292</v>
      </c>
      <c r="E260" s="158">
        <v>45657</v>
      </c>
      <c r="F260" s="2" t="s">
        <v>11</v>
      </c>
      <c r="G260" s="3">
        <v>2738102.5</v>
      </c>
    </row>
    <row r="261" spans="1:8" ht="25.5" customHeight="1">
      <c r="A261" s="156"/>
      <c r="B261" s="157"/>
      <c r="C261" s="157"/>
      <c r="D261" s="158"/>
      <c r="E261" s="158"/>
      <c r="F261" s="2" t="s">
        <v>12</v>
      </c>
      <c r="G261" s="1">
        <v>0</v>
      </c>
    </row>
    <row r="262" spans="1:8" ht="25.5" customHeight="1">
      <c r="A262" s="156"/>
      <c r="B262" s="157"/>
      <c r="C262" s="157"/>
      <c r="D262" s="158"/>
      <c r="E262" s="158"/>
      <c r="F262" s="2" t="s">
        <v>13</v>
      </c>
      <c r="G262" s="3">
        <v>2738102.5</v>
      </c>
      <c r="H262" s="6">
        <f>G250-G262</f>
        <v>460851.79999999981</v>
      </c>
    </row>
    <row r="263" spans="1:8" ht="25.5" customHeight="1">
      <c r="A263" s="156"/>
      <c r="B263" s="157"/>
      <c r="C263" s="157"/>
      <c r="D263" s="158"/>
      <c r="E263" s="158"/>
      <c r="F263" s="2" t="s">
        <v>14</v>
      </c>
      <c r="G263" s="1">
        <v>0</v>
      </c>
    </row>
    <row r="264" spans="1:8" ht="25.5" customHeight="1">
      <c r="A264" s="156"/>
      <c r="B264" s="157"/>
      <c r="C264" s="157"/>
      <c r="D264" s="158"/>
      <c r="E264" s="158"/>
      <c r="F264" s="2" t="s">
        <v>15</v>
      </c>
      <c r="G264" s="1">
        <v>0</v>
      </c>
    </row>
    <row r="265" spans="1:8" ht="25.5" customHeight="1">
      <c r="A265" s="4" t="s">
        <v>182</v>
      </c>
      <c r="B265" s="157" t="s">
        <v>180</v>
      </c>
      <c r="C265" s="157" t="s">
        <v>24</v>
      </c>
      <c r="D265" s="157" t="s">
        <v>24</v>
      </c>
      <c r="E265" s="157" t="s">
        <v>184</v>
      </c>
      <c r="F265" s="157" t="s">
        <v>24</v>
      </c>
      <c r="G265" s="155" t="s">
        <v>24</v>
      </c>
    </row>
    <row r="266" spans="1:8" ht="25.5" customHeight="1">
      <c r="A266" s="4" t="s">
        <v>183</v>
      </c>
      <c r="B266" s="157"/>
      <c r="C266" s="157"/>
      <c r="D266" s="157"/>
      <c r="E266" s="157"/>
      <c r="F266" s="157"/>
      <c r="G266" s="155"/>
    </row>
    <row r="267" spans="1:8" ht="25.5" customHeight="1">
      <c r="A267" s="156" t="s">
        <v>185</v>
      </c>
      <c r="B267" s="157" t="s">
        <v>180</v>
      </c>
      <c r="C267" s="157" t="s">
        <v>186</v>
      </c>
      <c r="D267" s="158">
        <v>45292</v>
      </c>
      <c r="E267" s="158">
        <v>45657</v>
      </c>
      <c r="F267" s="2" t="s">
        <v>11</v>
      </c>
      <c r="G267" s="1">
        <v>0</v>
      </c>
    </row>
    <row r="268" spans="1:8" ht="25.5" customHeight="1">
      <c r="A268" s="156"/>
      <c r="B268" s="157"/>
      <c r="C268" s="157"/>
      <c r="D268" s="158"/>
      <c r="E268" s="158"/>
      <c r="F268" s="2" t="s">
        <v>12</v>
      </c>
      <c r="G268" s="1">
        <v>0</v>
      </c>
    </row>
    <row r="269" spans="1:8" ht="25.5" customHeight="1">
      <c r="A269" s="156"/>
      <c r="B269" s="157"/>
      <c r="C269" s="157"/>
      <c r="D269" s="158"/>
      <c r="E269" s="158"/>
      <c r="F269" s="2" t="s">
        <v>13</v>
      </c>
      <c r="G269" s="1">
        <v>0</v>
      </c>
    </row>
    <row r="270" spans="1:8" ht="25.5" customHeight="1">
      <c r="A270" s="156"/>
      <c r="B270" s="157"/>
      <c r="C270" s="157"/>
      <c r="D270" s="158"/>
      <c r="E270" s="158"/>
      <c r="F270" s="2" t="s">
        <v>14</v>
      </c>
      <c r="G270" s="1">
        <v>0</v>
      </c>
    </row>
    <row r="271" spans="1:8" ht="25.5" customHeight="1">
      <c r="A271" s="156"/>
      <c r="B271" s="157"/>
      <c r="C271" s="157"/>
      <c r="D271" s="158"/>
      <c r="E271" s="158"/>
      <c r="F271" s="2" t="s">
        <v>15</v>
      </c>
      <c r="G271" s="1">
        <v>0</v>
      </c>
    </row>
    <row r="272" spans="1:8" ht="25.5" customHeight="1">
      <c r="A272" s="4" t="s">
        <v>187</v>
      </c>
      <c r="B272" s="157" t="s">
        <v>180</v>
      </c>
      <c r="C272" s="157" t="s">
        <v>24</v>
      </c>
      <c r="D272" s="157" t="s">
        <v>24</v>
      </c>
      <c r="E272" s="157" t="s">
        <v>178</v>
      </c>
      <c r="F272" s="157" t="s">
        <v>24</v>
      </c>
      <c r="G272" s="155" t="s">
        <v>24</v>
      </c>
    </row>
    <row r="273" spans="1:7" ht="25.5" customHeight="1">
      <c r="A273" s="4" t="s">
        <v>188</v>
      </c>
      <c r="B273" s="157"/>
      <c r="C273" s="157"/>
      <c r="D273" s="157"/>
      <c r="E273" s="157"/>
      <c r="F273" s="157"/>
      <c r="G273" s="155"/>
    </row>
    <row r="274" spans="1:7" ht="25.5" customHeight="1">
      <c r="A274" s="156" t="s">
        <v>189</v>
      </c>
      <c r="B274" s="157" t="s">
        <v>190</v>
      </c>
      <c r="C274" s="157" t="s">
        <v>191</v>
      </c>
      <c r="D274" s="158">
        <v>45292</v>
      </c>
      <c r="E274" s="158">
        <v>45657</v>
      </c>
      <c r="F274" s="2" t="s">
        <v>11</v>
      </c>
      <c r="G274" s="1">
        <v>0</v>
      </c>
    </row>
    <row r="275" spans="1:7" ht="25.5" customHeight="1">
      <c r="A275" s="156"/>
      <c r="B275" s="157"/>
      <c r="C275" s="157"/>
      <c r="D275" s="158"/>
      <c r="E275" s="158"/>
      <c r="F275" s="2" t="s">
        <v>12</v>
      </c>
      <c r="G275" s="1">
        <v>0</v>
      </c>
    </row>
    <row r="276" spans="1:7" ht="25.5" customHeight="1">
      <c r="A276" s="156"/>
      <c r="B276" s="157"/>
      <c r="C276" s="157"/>
      <c r="D276" s="158"/>
      <c r="E276" s="158"/>
      <c r="F276" s="2" t="s">
        <v>13</v>
      </c>
      <c r="G276" s="1">
        <v>0</v>
      </c>
    </row>
    <row r="277" spans="1:7" ht="25.5" customHeight="1">
      <c r="A277" s="156"/>
      <c r="B277" s="157"/>
      <c r="C277" s="157"/>
      <c r="D277" s="158"/>
      <c r="E277" s="158"/>
      <c r="F277" s="2" t="s">
        <v>14</v>
      </c>
      <c r="G277" s="1">
        <v>0</v>
      </c>
    </row>
    <row r="278" spans="1:7" ht="25.5" customHeight="1">
      <c r="A278" s="156"/>
      <c r="B278" s="157"/>
      <c r="C278" s="157"/>
      <c r="D278" s="158"/>
      <c r="E278" s="158"/>
      <c r="F278" s="2" t="s">
        <v>15</v>
      </c>
      <c r="G278" s="1">
        <v>0</v>
      </c>
    </row>
    <row r="279" spans="1:7" ht="25.5" customHeight="1">
      <c r="A279" s="4" t="s">
        <v>192</v>
      </c>
      <c r="B279" s="157" t="s">
        <v>190</v>
      </c>
      <c r="C279" s="157" t="s">
        <v>24</v>
      </c>
      <c r="D279" s="157" t="s">
        <v>24</v>
      </c>
      <c r="E279" s="157" t="s">
        <v>178</v>
      </c>
      <c r="F279" s="157" t="s">
        <v>24</v>
      </c>
      <c r="G279" s="155" t="s">
        <v>24</v>
      </c>
    </row>
    <row r="280" spans="1:7" ht="25.5" customHeight="1">
      <c r="A280" s="4" t="s">
        <v>193</v>
      </c>
      <c r="B280" s="157"/>
      <c r="C280" s="157"/>
      <c r="D280" s="157"/>
      <c r="E280" s="157"/>
      <c r="F280" s="157"/>
      <c r="G280" s="155"/>
    </row>
    <row r="281" spans="1:7" ht="25.5" customHeight="1">
      <c r="A281" s="156" t="s">
        <v>194</v>
      </c>
      <c r="B281" s="157" t="s">
        <v>190</v>
      </c>
      <c r="C281" s="157" t="s">
        <v>195</v>
      </c>
      <c r="D281" s="158">
        <v>45292</v>
      </c>
      <c r="E281" s="158">
        <v>45657</v>
      </c>
      <c r="F281" s="2" t="s">
        <v>11</v>
      </c>
      <c r="G281" s="1">
        <v>0</v>
      </c>
    </row>
    <row r="282" spans="1:7" ht="25.5" customHeight="1">
      <c r="A282" s="156"/>
      <c r="B282" s="157"/>
      <c r="C282" s="157"/>
      <c r="D282" s="158"/>
      <c r="E282" s="158"/>
      <c r="F282" s="2" t="s">
        <v>12</v>
      </c>
      <c r="G282" s="1">
        <v>0</v>
      </c>
    </row>
    <row r="283" spans="1:7" ht="25.5" customHeight="1">
      <c r="A283" s="156"/>
      <c r="B283" s="157"/>
      <c r="C283" s="157"/>
      <c r="D283" s="158"/>
      <c r="E283" s="158"/>
      <c r="F283" s="2" t="s">
        <v>13</v>
      </c>
      <c r="G283" s="1">
        <v>0</v>
      </c>
    </row>
    <row r="284" spans="1:7" ht="25.5" customHeight="1">
      <c r="A284" s="156"/>
      <c r="B284" s="157"/>
      <c r="C284" s="157"/>
      <c r="D284" s="158"/>
      <c r="E284" s="158"/>
      <c r="F284" s="2" t="s">
        <v>14</v>
      </c>
      <c r="G284" s="1">
        <v>0</v>
      </c>
    </row>
    <row r="285" spans="1:7" ht="25.5" customHeight="1">
      <c r="A285" s="156"/>
      <c r="B285" s="157"/>
      <c r="C285" s="157"/>
      <c r="D285" s="158"/>
      <c r="E285" s="158"/>
      <c r="F285" s="2" t="s">
        <v>15</v>
      </c>
      <c r="G285" s="1">
        <v>0</v>
      </c>
    </row>
    <row r="286" spans="1:7" ht="25.5" customHeight="1">
      <c r="A286" s="4" t="s">
        <v>196</v>
      </c>
      <c r="B286" s="157" t="s">
        <v>198</v>
      </c>
      <c r="C286" s="157" t="s">
        <v>24</v>
      </c>
      <c r="D286" s="157" t="s">
        <v>24</v>
      </c>
      <c r="E286" s="157" t="s">
        <v>178</v>
      </c>
      <c r="F286" s="157" t="s">
        <v>24</v>
      </c>
      <c r="G286" s="155" t="s">
        <v>24</v>
      </c>
    </row>
    <row r="287" spans="1:7" ht="25.5" customHeight="1">
      <c r="A287" s="4" t="s">
        <v>197</v>
      </c>
      <c r="B287" s="157"/>
      <c r="C287" s="157"/>
      <c r="D287" s="157"/>
      <c r="E287" s="157"/>
      <c r="F287" s="157"/>
      <c r="G287" s="155"/>
    </row>
    <row r="288" spans="1:7" ht="25.5" customHeight="1">
      <c r="A288" s="156" t="s">
        <v>199</v>
      </c>
      <c r="B288" s="157" t="s">
        <v>200</v>
      </c>
      <c r="C288" s="157" t="s">
        <v>201</v>
      </c>
      <c r="D288" s="158">
        <v>45292</v>
      </c>
      <c r="E288" s="158">
        <v>45657</v>
      </c>
      <c r="F288" s="2" t="s">
        <v>11</v>
      </c>
      <c r="G288" s="1">
        <v>0</v>
      </c>
    </row>
    <row r="289" spans="1:7" ht="25.5" customHeight="1">
      <c r="A289" s="156"/>
      <c r="B289" s="157"/>
      <c r="C289" s="157"/>
      <c r="D289" s="158"/>
      <c r="E289" s="158"/>
      <c r="F289" s="2" t="s">
        <v>12</v>
      </c>
      <c r="G289" s="1">
        <v>0</v>
      </c>
    </row>
    <row r="290" spans="1:7" ht="25.5" customHeight="1">
      <c r="A290" s="156"/>
      <c r="B290" s="157"/>
      <c r="C290" s="157"/>
      <c r="D290" s="158"/>
      <c r="E290" s="158"/>
      <c r="F290" s="2" t="s">
        <v>13</v>
      </c>
      <c r="G290" s="1">
        <v>0</v>
      </c>
    </row>
    <row r="291" spans="1:7" ht="25.5" customHeight="1">
      <c r="A291" s="156"/>
      <c r="B291" s="157"/>
      <c r="C291" s="157"/>
      <c r="D291" s="158"/>
      <c r="E291" s="158"/>
      <c r="F291" s="2" t="s">
        <v>14</v>
      </c>
      <c r="G291" s="1">
        <v>0</v>
      </c>
    </row>
    <row r="292" spans="1:7" ht="25.5" customHeight="1">
      <c r="A292" s="156"/>
      <c r="B292" s="157"/>
      <c r="C292" s="157"/>
      <c r="D292" s="158"/>
      <c r="E292" s="158"/>
      <c r="F292" s="2" t="s">
        <v>15</v>
      </c>
      <c r="G292" s="1">
        <v>0</v>
      </c>
    </row>
    <row r="293" spans="1:7" ht="25.5" customHeight="1">
      <c r="A293" s="4" t="s">
        <v>202</v>
      </c>
      <c r="B293" s="157" t="s">
        <v>200</v>
      </c>
      <c r="C293" s="157" t="s">
        <v>24</v>
      </c>
      <c r="D293" s="157" t="s">
        <v>24</v>
      </c>
      <c r="E293" s="157" t="s">
        <v>178</v>
      </c>
      <c r="F293" s="157" t="s">
        <v>24</v>
      </c>
      <c r="G293" s="155" t="s">
        <v>24</v>
      </c>
    </row>
    <row r="294" spans="1:7" ht="25.5" customHeight="1">
      <c r="A294" s="4" t="s">
        <v>203</v>
      </c>
      <c r="B294" s="157"/>
      <c r="C294" s="157"/>
      <c r="D294" s="157"/>
      <c r="E294" s="157"/>
      <c r="F294" s="157"/>
      <c r="G294" s="155"/>
    </row>
    <row r="295" spans="1:7" ht="25.5" customHeight="1">
      <c r="A295" s="156" t="s">
        <v>204</v>
      </c>
      <c r="B295" s="157" t="s">
        <v>205</v>
      </c>
      <c r="C295" s="157" t="s">
        <v>206</v>
      </c>
      <c r="D295" s="158">
        <v>45292</v>
      </c>
      <c r="E295" s="158">
        <v>45657</v>
      </c>
      <c r="F295" s="2" t="s">
        <v>11</v>
      </c>
      <c r="G295" s="1">
        <v>0</v>
      </c>
    </row>
    <row r="296" spans="1:7" ht="25.5" customHeight="1">
      <c r="A296" s="156"/>
      <c r="B296" s="157"/>
      <c r="C296" s="157"/>
      <c r="D296" s="158"/>
      <c r="E296" s="158"/>
      <c r="F296" s="2" t="s">
        <v>12</v>
      </c>
      <c r="G296" s="1">
        <v>0</v>
      </c>
    </row>
    <row r="297" spans="1:7" ht="25.5" customHeight="1">
      <c r="A297" s="156"/>
      <c r="B297" s="157"/>
      <c r="C297" s="157"/>
      <c r="D297" s="158"/>
      <c r="E297" s="158"/>
      <c r="F297" s="2" t="s">
        <v>13</v>
      </c>
      <c r="G297" s="1">
        <v>0</v>
      </c>
    </row>
    <row r="298" spans="1:7" ht="25.5" customHeight="1">
      <c r="A298" s="156"/>
      <c r="B298" s="157"/>
      <c r="C298" s="157"/>
      <c r="D298" s="158"/>
      <c r="E298" s="158"/>
      <c r="F298" s="2" t="s">
        <v>14</v>
      </c>
      <c r="G298" s="1">
        <v>0</v>
      </c>
    </row>
    <row r="299" spans="1:7" ht="25.5" customHeight="1">
      <c r="A299" s="156"/>
      <c r="B299" s="157"/>
      <c r="C299" s="157"/>
      <c r="D299" s="158"/>
      <c r="E299" s="158"/>
      <c r="F299" s="2" t="s">
        <v>15</v>
      </c>
      <c r="G299" s="1">
        <v>0</v>
      </c>
    </row>
    <row r="300" spans="1:7" ht="25.5" customHeight="1">
      <c r="A300" s="4" t="s">
        <v>207</v>
      </c>
      <c r="B300" s="157" t="s">
        <v>205</v>
      </c>
      <c r="C300" s="157" t="s">
        <v>24</v>
      </c>
      <c r="D300" s="157" t="s">
        <v>24</v>
      </c>
      <c r="E300" s="157" t="s">
        <v>49</v>
      </c>
      <c r="F300" s="157" t="s">
        <v>24</v>
      </c>
      <c r="G300" s="155" t="s">
        <v>24</v>
      </c>
    </row>
    <row r="301" spans="1:7" ht="25.5" customHeight="1">
      <c r="A301" s="4" t="s">
        <v>208</v>
      </c>
      <c r="B301" s="157"/>
      <c r="C301" s="157"/>
      <c r="D301" s="157"/>
      <c r="E301" s="157"/>
      <c r="F301" s="157"/>
      <c r="G301" s="155"/>
    </row>
    <row r="302" spans="1:7" ht="25.5" customHeight="1">
      <c r="A302" s="156" t="s">
        <v>209</v>
      </c>
      <c r="B302" s="157" t="s">
        <v>205</v>
      </c>
      <c r="C302" s="157" t="s">
        <v>51</v>
      </c>
      <c r="D302" s="158">
        <v>45292</v>
      </c>
      <c r="E302" s="158">
        <v>45657</v>
      </c>
      <c r="F302" s="2" t="s">
        <v>11</v>
      </c>
      <c r="G302" s="1">
        <v>0</v>
      </c>
    </row>
    <row r="303" spans="1:7" ht="25.5" customHeight="1">
      <c r="A303" s="156"/>
      <c r="B303" s="157"/>
      <c r="C303" s="157"/>
      <c r="D303" s="158"/>
      <c r="E303" s="158"/>
      <c r="F303" s="2" t="s">
        <v>12</v>
      </c>
      <c r="G303" s="1">
        <v>0</v>
      </c>
    </row>
    <row r="304" spans="1:7" ht="25.5" customHeight="1">
      <c r="A304" s="156"/>
      <c r="B304" s="157"/>
      <c r="C304" s="157"/>
      <c r="D304" s="158"/>
      <c r="E304" s="158"/>
      <c r="F304" s="2" t="s">
        <v>13</v>
      </c>
      <c r="G304" s="1">
        <v>0</v>
      </c>
    </row>
    <row r="305" spans="1:7" ht="25.5" customHeight="1">
      <c r="A305" s="156"/>
      <c r="B305" s="157"/>
      <c r="C305" s="157"/>
      <c r="D305" s="158"/>
      <c r="E305" s="158"/>
      <c r="F305" s="2" t="s">
        <v>14</v>
      </c>
      <c r="G305" s="1">
        <v>0</v>
      </c>
    </row>
    <row r="306" spans="1:7" ht="25.5" customHeight="1">
      <c r="A306" s="156"/>
      <c r="B306" s="157"/>
      <c r="C306" s="157"/>
      <c r="D306" s="158"/>
      <c r="E306" s="158"/>
      <c r="F306" s="2" t="s">
        <v>15</v>
      </c>
      <c r="G306" s="1">
        <v>0</v>
      </c>
    </row>
    <row r="307" spans="1:7" ht="25.5" customHeight="1">
      <c r="A307" s="4" t="s">
        <v>210</v>
      </c>
      <c r="B307" s="157" t="s">
        <v>205</v>
      </c>
      <c r="C307" s="157" t="s">
        <v>24</v>
      </c>
      <c r="D307" s="157" t="s">
        <v>24</v>
      </c>
      <c r="E307" s="158">
        <v>45657</v>
      </c>
      <c r="F307" s="157" t="s">
        <v>24</v>
      </c>
      <c r="G307" s="155" t="s">
        <v>24</v>
      </c>
    </row>
    <row r="308" spans="1:7" ht="25.5" customHeight="1">
      <c r="A308" s="4" t="s">
        <v>53</v>
      </c>
      <c r="B308" s="157"/>
      <c r="C308" s="157"/>
      <c r="D308" s="157"/>
      <c r="E308" s="158"/>
      <c r="F308" s="157"/>
      <c r="G308" s="155"/>
    </row>
    <row r="309" spans="1:7" ht="25.5" customHeight="1">
      <c r="A309" s="156" t="s">
        <v>211</v>
      </c>
      <c r="B309" s="157" t="s">
        <v>205</v>
      </c>
      <c r="C309" s="157" t="s">
        <v>55</v>
      </c>
      <c r="D309" s="158">
        <v>45292</v>
      </c>
      <c r="E309" s="158">
        <v>45657</v>
      </c>
      <c r="F309" s="2" t="s">
        <v>11</v>
      </c>
      <c r="G309" s="1">
        <v>0</v>
      </c>
    </row>
    <row r="310" spans="1:7" ht="25.5" customHeight="1">
      <c r="A310" s="156"/>
      <c r="B310" s="157"/>
      <c r="C310" s="157"/>
      <c r="D310" s="158"/>
      <c r="E310" s="158"/>
      <c r="F310" s="2" t="s">
        <v>12</v>
      </c>
      <c r="G310" s="1">
        <v>0</v>
      </c>
    </row>
    <row r="311" spans="1:7" ht="25.5" customHeight="1">
      <c r="A311" s="156"/>
      <c r="B311" s="157"/>
      <c r="C311" s="157"/>
      <c r="D311" s="158"/>
      <c r="E311" s="158"/>
      <c r="F311" s="2" t="s">
        <v>13</v>
      </c>
      <c r="G311" s="1">
        <v>0</v>
      </c>
    </row>
    <row r="312" spans="1:7" ht="25.5" customHeight="1">
      <c r="A312" s="156"/>
      <c r="B312" s="157"/>
      <c r="C312" s="157"/>
      <c r="D312" s="158"/>
      <c r="E312" s="158"/>
      <c r="F312" s="2" t="s">
        <v>14</v>
      </c>
      <c r="G312" s="1">
        <v>0</v>
      </c>
    </row>
    <row r="313" spans="1:7" ht="25.5" customHeight="1">
      <c r="A313" s="156"/>
      <c r="B313" s="157"/>
      <c r="C313" s="157"/>
      <c r="D313" s="158"/>
      <c r="E313" s="158"/>
      <c r="F313" s="2" t="s">
        <v>15</v>
      </c>
      <c r="G313" s="1">
        <v>0</v>
      </c>
    </row>
    <row r="314" spans="1:7" ht="25.5" customHeight="1">
      <c r="A314" s="4" t="s">
        <v>212</v>
      </c>
      <c r="B314" s="157" t="s">
        <v>205</v>
      </c>
      <c r="C314" s="157" t="s">
        <v>24</v>
      </c>
      <c r="D314" s="157" t="s">
        <v>24</v>
      </c>
      <c r="E314" s="158">
        <v>45657</v>
      </c>
      <c r="F314" s="157" t="s">
        <v>24</v>
      </c>
      <c r="G314" s="155" t="s">
        <v>24</v>
      </c>
    </row>
    <row r="315" spans="1:7" ht="25.5" customHeight="1">
      <c r="A315" s="4" t="s">
        <v>57</v>
      </c>
      <c r="B315" s="157"/>
      <c r="C315" s="157"/>
      <c r="D315" s="157"/>
      <c r="E315" s="158"/>
      <c r="F315" s="157"/>
      <c r="G315" s="155"/>
    </row>
    <row r="316" spans="1:7" ht="25.5" customHeight="1">
      <c r="A316" s="156" t="s">
        <v>213</v>
      </c>
      <c r="B316" s="157" t="s">
        <v>214</v>
      </c>
      <c r="C316" s="157" t="s">
        <v>181</v>
      </c>
      <c r="D316" s="158">
        <v>45292</v>
      </c>
      <c r="E316" s="158">
        <v>45657</v>
      </c>
      <c r="F316" s="2" t="s">
        <v>11</v>
      </c>
      <c r="G316" s="3">
        <v>809364.5</v>
      </c>
    </row>
    <row r="317" spans="1:7" ht="25.5" customHeight="1">
      <c r="A317" s="156"/>
      <c r="B317" s="157"/>
      <c r="C317" s="157"/>
      <c r="D317" s="158"/>
      <c r="E317" s="158"/>
      <c r="F317" s="2" t="s">
        <v>12</v>
      </c>
      <c r="G317" s="3">
        <v>197628.5</v>
      </c>
    </row>
    <row r="318" spans="1:7" ht="25.5" customHeight="1">
      <c r="A318" s="156"/>
      <c r="B318" s="157"/>
      <c r="C318" s="157"/>
      <c r="D318" s="158"/>
      <c r="E318" s="158"/>
      <c r="F318" s="2" t="s">
        <v>13</v>
      </c>
      <c r="G318" s="3">
        <v>122310.2</v>
      </c>
    </row>
    <row r="319" spans="1:7" ht="25.5" customHeight="1">
      <c r="A319" s="156"/>
      <c r="B319" s="157"/>
      <c r="C319" s="157"/>
      <c r="D319" s="158"/>
      <c r="E319" s="158"/>
      <c r="F319" s="2" t="s">
        <v>14</v>
      </c>
      <c r="G319" s="3">
        <v>489425.8</v>
      </c>
    </row>
    <row r="320" spans="1:7" ht="25.5" customHeight="1">
      <c r="A320" s="156"/>
      <c r="B320" s="157"/>
      <c r="C320" s="157"/>
      <c r="D320" s="158"/>
      <c r="E320" s="158"/>
      <c r="F320" s="2" t="s">
        <v>15</v>
      </c>
      <c r="G320" s="1">
        <v>0</v>
      </c>
    </row>
    <row r="321" spans="1:7" ht="25.5" customHeight="1">
      <c r="A321" s="156" t="s">
        <v>215</v>
      </c>
      <c r="B321" s="157" t="s">
        <v>173</v>
      </c>
      <c r="C321" s="157" t="s">
        <v>216</v>
      </c>
      <c r="D321" s="158">
        <v>45292</v>
      </c>
      <c r="E321" s="158">
        <v>45657</v>
      </c>
      <c r="F321" s="2" t="s">
        <v>11</v>
      </c>
      <c r="G321" s="3">
        <v>315184.2</v>
      </c>
    </row>
    <row r="322" spans="1:7" ht="25.5" customHeight="1">
      <c r="A322" s="156"/>
      <c r="B322" s="157"/>
      <c r="C322" s="157"/>
      <c r="D322" s="158"/>
      <c r="E322" s="158"/>
      <c r="F322" s="2" t="s">
        <v>12</v>
      </c>
      <c r="G322" s="1">
        <v>0</v>
      </c>
    </row>
    <row r="323" spans="1:7" ht="25.5" customHeight="1">
      <c r="A323" s="156"/>
      <c r="B323" s="157"/>
      <c r="C323" s="157"/>
      <c r="D323" s="158"/>
      <c r="E323" s="158"/>
      <c r="F323" s="2" t="s">
        <v>13</v>
      </c>
      <c r="G323" s="3">
        <v>5310.8</v>
      </c>
    </row>
    <row r="324" spans="1:7" ht="25.5" customHeight="1">
      <c r="A324" s="156"/>
      <c r="B324" s="157"/>
      <c r="C324" s="157"/>
      <c r="D324" s="158"/>
      <c r="E324" s="158"/>
      <c r="F324" s="2" t="s">
        <v>14</v>
      </c>
      <c r="G324" s="3">
        <v>309873.40000000002</v>
      </c>
    </row>
    <row r="325" spans="1:7" ht="25.5" customHeight="1">
      <c r="A325" s="156"/>
      <c r="B325" s="157"/>
      <c r="C325" s="157"/>
      <c r="D325" s="158"/>
      <c r="E325" s="158"/>
      <c r="F325" s="2" t="s">
        <v>15</v>
      </c>
      <c r="G325" s="1">
        <v>0</v>
      </c>
    </row>
    <row r="326" spans="1:7" ht="25.5" customHeight="1">
      <c r="A326" s="4" t="s">
        <v>217</v>
      </c>
      <c r="B326" s="157" t="s">
        <v>173</v>
      </c>
      <c r="C326" s="157" t="s">
        <v>24</v>
      </c>
      <c r="D326" s="157" t="s">
        <v>24</v>
      </c>
      <c r="E326" s="158">
        <v>45657</v>
      </c>
      <c r="F326" s="157" t="s">
        <v>24</v>
      </c>
      <c r="G326" s="155" t="s">
        <v>24</v>
      </c>
    </row>
    <row r="327" spans="1:7" ht="25.5" customHeight="1">
      <c r="A327" s="4" t="s">
        <v>218</v>
      </c>
      <c r="B327" s="157"/>
      <c r="C327" s="157"/>
      <c r="D327" s="157"/>
      <c r="E327" s="158"/>
      <c r="F327" s="157"/>
      <c r="G327" s="155"/>
    </row>
    <row r="328" spans="1:7" ht="25.5" customHeight="1">
      <c r="A328" s="156" t="s">
        <v>219</v>
      </c>
      <c r="B328" s="157" t="s">
        <v>220</v>
      </c>
      <c r="C328" s="157" t="s">
        <v>221</v>
      </c>
      <c r="D328" s="158">
        <v>45292</v>
      </c>
      <c r="E328" s="158">
        <v>45657</v>
      </c>
      <c r="F328" s="2" t="s">
        <v>11</v>
      </c>
      <c r="G328" s="3">
        <v>288315.59999999998</v>
      </c>
    </row>
    <row r="329" spans="1:7" ht="25.5" customHeight="1">
      <c r="A329" s="156"/>
      <c r="B329" s="157"/>
      <c r="C329" s="157"/>
      <c r="D329" s="158"/>
      <c r="E329" s="158"/>
      <c r="F329" s="2" t="s">
        <v>12</v>
      </c>
      <c r="G329" s="1">
        <v>0</v>
      </c>
    </row>
    <row r="330" spans="1:7" ht="25.5" customHeight="1">
      <c r="A330" s="156"/>
      <c r="B330" s="157"/>
      <c r="C330" s="157"/>
      <c r="D330" s="158"/>
      <c r="E330" s="158"/>
      <c r="F330" s="2" t="s">
        <v>13</v>
      </c>
      <c r="G330" s="3">
        <v>112881.3</v>
      </c>
    </row>
    <row r="331" spans="1:7" ht="25.5" customHeight="1">
      <c r="A331" s="156"/>
      <c r="B331" s="157"/>
      <c r="C331" s="157"/>
      <c r="D331" s="158"/>
      <c r="E331" s="158"/>
      <c r="F331" s="2" t="s">
        <v>14</v>
      </c>
      <c r="G331" s="3">
        <v>175434.3</v>
      </c>
    </row>
    <row r="332" spans="1:7" ht="25.5" customHeight="1">
      <c r="A332" s="156"/>
      <c r="B332" s="157"/>
      <c r="C332" s="157"/>
      <c r="D332" s="158"/>
      <c r="E332" s="158"/>
      <c r="F332" s="2" t="s">
        <v>15</v>
      </c>
      <c r="G332" s="1">
        <v>0</v>
      </c>
    </row>
    <row r="333" spans="1:7" ht="25.5" customHeight="1">
      <c r="A333" s="4" t="s">
        <v>222</v>
      </c>
      <c r="B333" s="157" t="s">
        <v>220</v>
      </c>
      <c r="C333" s="157" t="s">
        <v>24</v>
      </c>
      <c r="D333" s="157" t="s">
        <v>24</v>
      </c>
      <c r="E333" s="158">
        <v>45657</v>
      </c>
      <c r="F333" s="157" t="s">
        <v>24</v>
      </c>
      <c r="G333" s="155" t="s">
        <v>24</v>
      </c>
    </row>
    <row r="334" spans="1:7" ht="25.5" customHeight="1">
      <c r="A334" s="4" t="s">
        <v>223</v>
      </c>
      <c r="B334" s="157"/>
      <c r="C334" s="157"/>
      <c r="D334" s="157"/>
      <c r="E334" s="158"/>
      <c r="F334" s="157"/>
      <c r="G334" s="155"/>
    </row>
    <row r="335" spans="1:7" ht="25.5" customHeight="1">
      <c r="A335" s="4" t="s">
        <v>224</v>
      </c>
      <c r="B335" s="2" t="s">
        <v>220</v>
      </c>
      <c r="C335" s="2" t="s">
        <v>24</v>
      </c>
      <c r="D335" s="2" t="s">
        <v>24</v>
      </c>
      <c r="E335" s="2" t="s">
        <v>225</v>
      </c>
      <c r="F335" s="2" t="s">
        <v>24</v>
      </c>
      <c r="G335" s="1" t="s">
        <v>24</v>
      </c>
    </row>
    <row r="336" spans="1:7" ht="25.5" customHeight="1">
      <c r="A336" s="156" t="s">
        <v>226</v>
      </c>
      <c r="B336" s="157" t="s">
        <v>227</v>
      </c>
      <c r="C336" s="157" t="s">
        <v>228</v>
      </c>
      <c r="D336" s="158">
        <v>45292</v>
      </c>
      <c r="E336" s="158">
        <v>45657</v>
      </c>
      <c r="F336" s="2" t="s">
        <v>11</v>
      </c>
      <c r="G336" s="3">
        <v>8236.2000000000007</v>
      </c>
    </row>
    <row r="337" spans="1:7" ht="25.5" customHeight="1">
      <c r="A337" s="156"/>
      <c r="B337" s="157"/>
      <c r="C337" s="157"/>
      <c r="D337" s="158"/>
      <c r="E337" s="158"/>
      <c r="F337" s="2" t="s">
        <v>12</v>
      </c>
      <c r="G337" s="1">
        <v>0</v>
      </c>
    </row>
    <row r="338" spans="1:7" ht="25.5" customHeight="1">
      <c r="A338" s="156"/>
      <c r="B338" s="157"/>
      <c r="C338" s="157"/>
      <c r="D338" s="158"/>
      <c r="E338" s="158"/>
      <c r="F338" s="2" t="s">
        <v>13</v>
      </c>
      <c r="G338" s="3">
        <v>4118.1000000000004</v>
      </c>
    </row>
    <row r="339" spans="1:7" ht="25.5" customHeight="1">
      <c r="A339" s="156"/>
      <c r="B339" s="157"/>
      <c r="C339" s="157"/>
      <c r="D339" s="158"/>
      <c r="E339" s="158"/>
      <c r="F339" s="2" t="s">
        <v>14</v>
      </c>
      <c r="G339" s="3">
        <v>4118.1000000000004</v>
      </c>
    </row>
    <row r="340" spans="1:7" ht="25.5" customHeight="1">
      <c r="A340" s="156"/>
      <c r="B340" s="157"/>
      <c r="C340" s="157"/>
      <c r="D340" s="158"/>
      <c r="E340" s="158"/>
      <c r="F340" s="2" t="s">
        <v>15</v>
      </c>
      <c r="G340" s="1">
        <v>0</v>
      </c>
    </row>
    <row r="341" spans="1:7" ht="25.5" customHeight="1">
      <c r="A341" s="4" t="s">
        <v>229</v>
      </c>
      <c r="B341" s="157" t="s">
        <v>227</v>
      </c>
      <c r="C341" s="157" t="s">
        <v>24</v>
      </c>
      <c r="D341" s="157" t="s">
        <v>24</v>
      </c>
      <c r="E341" s="158">
        <v>45657</v>
      </c>
      <c r="F341" s="157" t="s">
        <v>24</v>
      </c>
      <c r="G341" s="155" t="s">
        <v>24</v>
      </c>
    </row>
    <row r="342" spans="1:7" ht="25.5" customHeight="1">
      <c r="A342" s="4" t="s">
        <v>230</v>
      </c>
      <c r="B342" s="157"/>
      <c r="C342" s="157"/>
      <c r="D342" s="157"/>
      <c r="E342" s="158"/>
      <c r="F342" s="157"/>
      <c r="G342" s="155"/>
    </row>
    <row r="343" spans="1:7" ht="25.5" customHeight="1">
      <c r="A343" s="156" t="s">
        <v>231</v>
      </c>
      <c r="B343" s="157" t="s">
        <v>227</v>
      </c>
      <c r="C343" s="157" t="s">
        <v>232</v>
      </c>
      <c r="D343" s="158">
        <v>45292</v>
      </c>
      <c r="E343" s="158">
        <v>45657</v>
      </c>
      <c r="F343" s="2" t="s">
        <v>11</v>
      </c>
      <c r="G343" s="3">
        <v>197628.5</v>
      </c>
    </row>
    <row r="344" spans="1:7" ht="25.5" customHeight="1">
      <c r="A344" s="156"/>
      <c r="B344" s="157"/>
      <c r="C344" s="157"/>
      <c r="D344" s="158"/>
      <c r="E344" s="158"/>
      <c r="F344" s="2" t="s">
        <v>12</v>
      </c>
      <c r="G344" s="3">
        <v>197628.5</v>
      </c>
    </row>
    <row r="345" spans="1:7" ht="25.5" customHeight="1">
      <c r="A345" s="156"/>
      <c r="B345" s="157"/>
      <c r="C345" s="157"/>
      <c r="D345" s="158"/>
      <c r="E345" s="158"/>
      <c r="F345" s="2" t="s">
        <v>13</v>
      </c>
      <c r="G345" s="1">
        <v>0</v>
      </c>
    </row>
    <row r="346" spans="1:7" ht="25.5" customHeight="1">
      <c r="A346" s="156"/>
      <c r="B346" s="157"/>
      <c r="C346" s="157"/>
      <c r="D346" s="158"/>
      <c r="E346" s="158"/>
      <c r="F346" s="2" t="s">
        <v>14</v>
      </c>
      <c r="G346" s="1">
        <v>0</v>
      </c>
    </row>
    <row r="347" spans="1:7" ht="25.5" customHeight="1">
      <c r="A347" s="156"/>
      <c r="B347" s="157"/>
      <c r="C347" s="157"/>
      <c r="D347" s="158"/>
      <c r="E347" s="158"/>
      <c r="F347" s="2" t="s">
        <v>15</v>
      </c>
      <c r="G347" s="1">
        <v>0</v>
      </c>
    </row>
    <row r="348" spans="1:7" ht="25.5" customHeight="1">
      <c r="A348" s="4" t="s">
        <v>233</v>
      </c>
      <c r="B348" s="157" t="s">
        <v>227</v>
      </c>
      <c r="C348" s="157" t="s">
        <v>24</v>
      </c>
      <c r="D348" s="157" t="s">
        <v>24</v>
      </c>
      <c r="E348" s="158">
        <v>45657</v>
      </c>
      <c r="F348" s="157" t="s">
        <v>24</v>
      </c>
      <c r="G348" s="155" t="s">
        <v>24</v>
      </c>
    </row>
    <row r="349" spans="1:7" ht="25.5" customHeight="1">
      <c r="A349" s="4" t="s">
        <v>234</v>
      </c>
      <c r="B349" s="157"/>
      <c r="C349" s="157"/>
      <c r="D349" s="157"/>
      <c r="E349" s="158"/>
      <c r="F349" s="157"/>
      <c r="G349" s="155"/>
    </row>
    <row r="350" spans="1:7" ht="25.5" customHeight="1">
      <c r="A350" s="156" t="s">
        <v>235</v>
      </c>
      <c r="B350" s="157" t="s">
        <v>214</v>
      </c>
      <c r="C350" s="157" t="s">
        <v>236</v>
      </c>
      <c r="D350" s="158">
        <v>45292</v>
      </c>
      <c r="E350" s="158">
        <v>45657</v>
      </c>
      <c r="F350" s="2" t="s">
        <v>11</v>
      </c>
      <c r="G350" s="1">
        <v>0</v>
      </c>
    </row>
    <row r="351" spans="1:7" ht="25.5" customHeight="1">
      <c r="A351" s="156"/>
      <c r="B351" s="157"/>
      <c r="C351" s="157"/>
      <c r="D351" s="158"/>
      <c r="E351" s="158"/>
      <c r="F351" s="2" t="s">
        <v>12</v>
      </c>
      <c r="G351" s="1">
        <v>0</v>
      </c>
    </row>
    <row r="352" spans="1:7" ht="25.5" customHeight="1">
      <c r="A352" s="156"/>
      <c r="B352" s="157"/>
      <c r="C352" s="157"/>
      <c r="D352" s="158"/>
      <c r="E352" s="158"/>
      <c r="F352" s="2" t="s">
        <v>13</v>
      </c>
      <c r="G352" s="1">
        <v>0</v>
      </c>
    </row>
    <row r="353" spans="1:7" ht="25.5" customHeight="1">
      <c r="A353" s="156"/>
      <c r="B353" s="157"/>
      <c r="C353" s="157"/>
      <c r="D353" s="158"/>
      <c r="E353" s="158"/>
      <c r="F353" s="2" t="s">
        <v>14</v>
      </c>
      <c r="G353" s="1">
        <v>0</v>
      </c>
    </row>
    <row r="354" spans="1:7" ht="25.5" customHeight="1">
      <c r="A354" s="156"/>
      <c r="B354" s="157"/>
      <c r="C354" s="157"/>
      <c r="D354" s="158"/>
      <c r="E354" s="158"/>
      <c r="F354" s="2" t="s">
        <v>15</v>
      </c>
      <c r="G354" s="1">
        <v>0</v>
      </c>
    </row>
    <row r="355" spans="1:7" ht="25.5" customHeight="1">
      <c r="A355" s="156" t="s">
        <v>237</v>
      </c>
      <c r="B355" s="157" t="s">
        <v>238</v>
      </c>
      <c r="C355" s="157" t="s">
        <v>239</v>
      </c>
      <c r="D355" s="158">
        <v>45292</v>
      </c>
      <c r="E355" s="158">
        <v>45657</v>
      </c>
      <c r="F355" s="2" t="s">
        <v>11</v>
      </c>
      <c r="G355" s="1">
        <v>0</v>
      </c>
    </row>
    <row r="356" spans="1:7" ht="25.5" customHeight="1">
      <c r="A356" s="156"/>
      <c r="B356" s="157"/>
      <c r="C356" s="157"/>
      <c r="D356" s="158"/>
      <c r="E356" s="158"/>
      <c r="F356" s="2" t="s">
        <v>12</v>
      </c>
      <c r="G356" s="1">
        <v>0</v>
      </c>
    </row>
    <row r="357" spans="1:7" ht="25.5" customHeight="1">
      <c r="A357" s="156"/>
      <c r="B357" s="157"/>
      <c r="C357" s="157"/>
      <c r="D357" s="158"/>
      <c r="E357" s="158"/>
      <c r="F357" s="2" t="s">
        <v>13</v>
      </c>
      <c r="G357" s="1">
        <v>0</v>
      </c>
    </row>
    <row r="358" spans="1:7" ht="25.5" customHeight="1">
      <c r="A358" s="156"/>
      <c r="B358" s="157"/>
      <c r="C358" s="157"/>
      <c r="D358" s="158"/>
      <c r="E358" s="158"/>
      <c r="F358" s="2" t="s">
        <v>14</v>
      </c>
      <c r="G358" s="1">
        <v>0</v>
      </c>
    </row>
    <row r="359" spans="1:7" ht="25.5" customHeight="1">
      <c r="A359" s="156"/>
      <c r="B359" s="157"/>
      <c r="C359" s="157"/>
      <c r="D359" s="158"/>
      <c r="E359" s="158"/>
      <c r="F359" s="2" t="s">
        <v>15</v>
      </c>
      <c r="G359" s="1">
        <v>0</v>
      </c>
    </row>
    <row r="360" spans="1:7" ht="25.5" customHeight="1">
      <c r="A360" s="4" t="s">
        <v>240</v>
      </c>
      <c r="B360" s="157" t="s">
        <v>238</v>
      </c>
      <c r="C360" s="157" t="s">
        <v>24</v>
      </c>
      <c r="D360" s="157" t="s">
        <v>24</v>
      </c>
      <c r="E360" s="157" t="s">
        <v>242</v>
      </c>
      <c r="F360" s="157" t="s">
        <v>24</v>
      </c>
      <c r="G360" s="155" t="s">
        <v>24</v>
      </c>
    </row>
    <row r="361" spans="1:7" ht="25.5" customHeight="1">
      <c r="A361" s="4" t="s">
        <v>241</v>
      </c>
      <c r="B361" s="157"/>
      <c r="C361" s="157"/>
      <c r="D361" s="157"/>
      <c r="E361" s="157"/>
      <c r="F361" s="157"/>
      <c r="G361" s="155"/>
    </row>
    <row r="362" spans="1:7" ht="25.5" customHeight="1">
      <c r="A362" s="156" t="s">
        <v>243</v>
      </c>
      <c r="B362" s="157" t="s">
        <v>214</v>
      </c>
      <c r="C362" s="157" t="s">
        <v>244</v>
      </c>
      <c r="D362" s="158">
        <v>45292</v>
      </c>
      <c r="E362" s="158">
        <v>45657</v>
      </c>
      <c r="F362" s="2" t="s">
        <v>11</v>
      </c>
      <c r="G362" s="3">
        <v>238450.6</v>
      </c>
    </row>
    <row r="363" spans="1:7" ht="25.5" customHeight="1">
      <c r="A363" s="156"/>
      <c r="B363" s="157"/>
      <c r="C363" s="157"/>
      <c r="D363" s="158"/>
      <c r="E363" s="158"/>
      <c r="F363" s="2" t="s">
        <v>12</v>
      </c>
      <c r="G363" s="3">
        <v>164166.29999999999</v>
      </c>
    </row>
    <row r="364" spans="1:7" ht="25.5" customHeight="1">
      <c r="A364" s="156"/>
      <c r="B364" s="157"/>
      <c r="C364" s="157"/>
      <c r="D364" s="158"/>
      <c r="E364" s="158"/>
      <c r="F364" s="2" t="s">
        <v>13</v>
      </c>
      <c r="G364" s="3">
        <v>63842.5</v>
      </c>
    </row>
    <row r="365" spans="1:7" ht="25.5" customHeight="1">
      <c r="A365" s="156"/>
      <c r="B365" s="157"/>
      <c r="C365" s="157"/>
      <c r="D365" s="158"/>
      <c r="E365" s="158"/>
      <c r="F365" s="2" t="s">
        <v>14</v>
      </c>
      <c r="G365" s="3">
        <v>10441.799999999999</v>
      </c>
    </row>
    <row r="366" spans="1:7" ht="25.5" customHeight="1">
      <c r="A366" s="156"/>
      <c r="B366" s="157"/>
      <c r="C366" s="157"/>
      <c r="D366" s="158"/>
      <c r="E366" s="158"/>
      <c r="F366" s="2" t="s">
        <v>15</v>
      </c>
      <c r="G366" s="1">
        <v>0</v>
      </c>
    </row>
    <row r="367" spans="1:7" ht="25.5" customHeight="1">
      <c r="A367" s="156" t="s">
        <v>245</v>
      </c>
      <c r="B367" s="157" t="s">
        <v>246</v>
      </c>
      <c r="C367" s="157" t="s">
        <v>247</v>
      </c>
      <c r="D367" s="158">
        <v>45292</v>
      </c>
      <c r="E367" s="158">
        <v>45657</v>
      </c>
      <c r="F367" s="2" t="s">
        <v>11</v>
      </c>
      <c r="G367" s="3">
        <v>230250.6</v>
      </c>
    </row>
    <row r="368" spans="1:7" ht="25.5" customHeight="1">
      <c r="A368" s="156"/>
      <c r="B368" s="157"/>
      <c r="C368" s="157"/>
      <c r="D368" s="158"/>
      <c r="E368" s="158"/>
      <c r="F368" s="2" t="s">
        <v>12</v>
      </c>
      <c r="G368" s="3">
        <v>164166.29999999999</v>
      </c>
    </row>
    <row r="369" spans="1:7" ht="25.5" customHeight="1">
      <c r="A369" s="156"/>
      <c r="B369" s="157"/>
      <c r="C369" s="157"/>
      <c r="D369" s="158"/>
      <c r="E369" s="158"/>
      <c r="F369" s="2" t="s">
        <v>13</v>
      </c>
      <c r="G369" s="3">
        <v>63842.5</v>
      </c>
    </row>
    <row r="370" spans="1:7" ht="25.5" customHeight="1">
      <c r="A370" s="156"/>
      <c r="B370" s="157"/>
      <c r="C370" s="157"/>
      <c r="D370" s="158"/>
      <c r="E370" s="158"/>
      <c r="F370" s="2" t="s">
        <v>14</v>
      </c>
      <c r="G370" s="3">
        <v>2241.8000000000002</v>
      </c>
    </row>
    <row r="371" spans="1:7" ht="25.5" customHeight="1">
      <c r="A371" s="4" t="s">
        <v>248</v>
      </c>
      <c r="B371" s="157" t="s">
        <v>180</v>
      </c>
      <c r="C371" s="157" t="s">
        <v>24</v>
      </c>
      <c r="D371" s="157" t="s">
        <v>24</v>
      </c>
      <c r="E371" s="157" t="s">
        <v>242</v>
      </c>
      <c r="F371" s="157" t="s">
        <v>24</v>
      </c>
      <c r="G371" s="155" t="s">
        <v>24</v>
      </c>
    </row>
    <row r="372" spans="1:7" ht="25.5" customHeight="1">
      <c r="A372" s="4" t="s">
        <v>249</v>
      </c>
      <c r="B372" s="157"/>
      <c r="C372" s="157"/>
      <c r="D372" s="157"/>
      <c r="E372" s="157"/>
      <c r="F372" s="157"/>
      <c r="G372" s="155"/>
    </row>
    <row r="373" spans="1:7" ht="25.5" customHeight="1">
      <c r="A373" s="156" t="s">
        <v>250</v>
      </c>
      <c r="B373" s="157" t="s">
        <v>180</v>
      </c>
      <c r="C373" s="157" t="s">
        <v>251</v>
      </c>
      <c r="D373" s="158">
        <v>45292</v>
      </c>
      <c r="E373" s="158">
        <v>45657</v>
      </c>
      <c r="F373" s="2" t="s">
        <v>11</v>
      </c>
      <c r="G373" s="3">
        <v>8200</v>
      </c>
    </row>
    <row r="374" spans="1:7" ht="25.5" customHeight="1">
      <c r="A374" s="156"/>
      <c r="B374" s="157"/>
      <c r="C374" s="157"/>
      <c r="D374" s="158"/>
      <c r="E374" s="158"/>
      <c r="F374" s="2" t="s">
        <v>12</v>
      </c>
      <c r="G374" s="1">
        <v>0</v>
      </c>
    </row>
    <row r="375" spans="1:7" ht="25.5" customHeight="1">
      <c r="A375" s="156"/>
      <c r="B375" s="157"/>
      <c r="C375" s="157"/>
      <c r="D375" s="158"/>
      <c r="E375" s="158"/>
      <c r="F375" s="2" t="s">
        <v>13</v>
      </c>
      <c r="G375" s="1">
        <v>0</v>
      </c>
    </row>
    <row r="376" spans="1:7" ht="25.5" customHeight="1">
      <c r="A376" s="156"/>
      <c r="B376" s="157"/>
      <c r="C376" s="157"/>
      <c r="D376" s="158"/>
      <c r="E376" s="158"/>
      <c r="F376" s="2" t="s">
        <v>14</v>
      </c>
      <c r="G376" s="3">
        <v>8200</v>
      </c>
    </row>
    <row r="377" spans="1:7" ht="25.5" customHeight="1">
      <c r="A377" s="156"/>
      <c r="B377" s="157"/>
      <c r="C377" s="157"/>
      <c r="D377" s="158"/>
      <c r="E377" s="158"/>
      <c r="F377" s="2" t="s">
        <v>15</v>
      </c>
      <c r="G377" s="1">
        <v>0</v>
      </c>
    </row>
    <row r="378" spans="1:7" ht="25.5" customHeight="1">
      <c r="A378" s="4" t="s">
        <v>252</v>
      </c>
      <c r="B378" s="157" t="s">
        <v>180</v>
      </c>
      <c r="C378" s="157" t="s">
        <v>24</v>
      </c>
      <c r="D378" s="157" t="s">
        <v>24</v>
      </c>
      <c r="E378" s="157" t="s">
        <v>242</v>
      </c>
      <c r="F378" s="157" t="s">
        <v>24</v>
      </c>
      <c r="G378" s="155" t="s">
        <v>24</v>
      </c>
    </row>
    <row r="379" spans="1:7" ht="25.5" customHeight="1">
      <c r="A379" s="4" t="s">
        <v>253</v>
      </c>
      <c r="B379" s="157"/>
      <c r="C379" s="157"/>
      <c r="D379" s="157"/>
      <c r="E379" s="157"/>
      <c r="F379" s="157"/>
      <c r="G379" s="155"/>
    </row>
    <row r="380" spans="1:7" ht="25.5" customHeight="1">
      <c r="A380" s="156" t="s">
        <v>254</v>
      </c>
      <c r="B380" s="157" t="s">
        <v>214</v>
      </c>
      <c r="C380" s="157" t="s">
        <v>255</v>
      </c>
      <c r="D380" s="158">
        <v>45292</v>
      </c>
      <c r="E380" s="158">
        <v>45657</v>
      </c>
      <c r="F380" s="2" t="s">
        <v>11</v>
      </c>
      <c r="G380" s="3">
        <v>741607.3</v>
      </c>
    </row>
    <row r="381" spans="1:7" ht="25.5" customHeight="1">
      <c r="A381" s="156"/>
      <c r="B381" s="157"/>
      <c r="C381" s="157"/>
      <c r="D381" s="158"/>
      <c r="E381" s="158"/>
      <c r="F381" s="2" t="s">
        <v>12</v>
      </c>
      <c r="G381" s="3">
        <v>362032.1</v>
      </c>
    </row>
    <row r="382" spans="1:7" ht="25.5" customHeight="1">
      <c r="A382" s="156"/>
      <c r="B382" s="157"/>
      <c r="C382" s="157"/>
      <c r="D382" s="158"/>
      <c r="E382" s="158"/>
      <c r="F382" s="2" t="s">
        <v>13</v>
      </c>
      <c r="G382" s="3">
        <v>308625.7</v>
      </c>
    </row>
    <row r="383" spans="1:7" ht="25.5" customHeight="1">
      <c r="A383" s="156"/>
      <c r="B383" s="157"/>
      <c r="C383" s="157"/>
      <c r="D383" s="158"/>
      <c r="E383" s="158"/>
      <c r="F383" s="2" t="s">
        <v>14</v>
      </c>
      <c r="G383" s="3">
        <v>70949.5</v>
      </c>
    </row>
    <row r="384" spans="1:7" ht="25.5" customHeight="1">
      <c r="A384" s="156"/>
      <c r="B384" s="157"/>
      <c r="C384" s="157"/>
      <c r="D384" s="158"/>
      <c r="E384" s="158"/>
      <c r="F384" s="2" t="s">
        <v>15</v>
      </c>
      <c r="G384" s="1">
        <v>0</v>
      </c>
    </row>
    <row r="385" spans="1:7" ht="25.5" customHeight="1">
      <c r="A385" s="156" t="s">
        <v>256</v>
      </c>
      <c r="B385" s="157" t="s">
        <v>180</v>
      </c>
      <c r="C385" s="157" t="s">
        <v>257</v>
      </c>
      <c r="D385" s="158">
        <v>45292</v>
      </c>
      <c r="E385" s="158">
        <v>45657</v>
      </c>
      <c r="F385" s="2" t="s">
        <v>11</v>
      </c>
      <c r="G385" s="3">
        <v>678798.8</v>
      </c>
    </row>
    <row r="386" spans="1:7" ht="25.5" customHeight="1">
      <c r="A386" s="156"/>
      <c r="B386" s="157"/>
      <c r="C386" s="157"/>
      <c r="D386" s="158"/>
      <c r="E386" s="158"/>
      <c r="F386" s="2" t="s">
        <v>12</v>
      </c>
      <c r="G386" s="3">
        <v>328032.09999999998</v>
      </c>
    </row>
    <row r="387" spans="1:7" ht="25.5" customHeight="1">
      <c r="A387" s="156"/>
      <c r="B387" s="157"/>
      <c r="C387" s="157"/>
      <c r="D387" s="158"/>
      <c r="E387" s="158"/>
      <c r="F387" s="2" t="s">
        <v>13</v>
      </c>
      <c r="G387" s="3">
        <v>282905.59999999998</v>
      </c>
    </row>
    <row r="388" spans="1:7" ht="25.5" customHeight="1">
      <c r="A388" s="156"/>
      <c r="B388" s="157"/>
      <c r="C388" s="157"/>
      <c r="D388" s="158"/>
      <c r="E388" s="158"/>
      <c r="F388" s="2" t="s">
        <v>14</v>
      </c>
      <c r="G388" s="3">
        <v>67861.100000000006</v>
      </c>
    </row>
    <row r="389" spans="1:7" ht="25.5" customHeight="1">
      <c r="A389" s="156"/>
      <c r="B389" s="157"/>
      <c r="C389" s="157"/>
      <c r="D389" s="158"/>
      <c r="E389" s="158"/>
      <c r="F389" s="2" t="s">
        <v>15</v>
      </c>
      <c r="G389" s="1">
        <v>0</v>
      </c>
    </row>
    <row r="390" spans="1:7" ht="25.5" customHeight="1">
      <c r="A390" s="4" t="s">
        <v>258</v>
      </c>
      <c r="B390" s="157" t="s">
        <v>260</v>
      </c>
      <c r="C390" s="157" t="s">
        <v>24</v>
      </c>
      <c r="D390" s="157" t="s">
        <v>24</v>
      </c>
      <c r="E390" s="157" t="s">
        <v>178</v>
      </c>
      <c r="F390" s="157" t="s">
        <v>24</v>
      </c>
      <c r="G390" s="155" t="s">
        <v>24</v>
      </c>
    </row>
    <row r="391" spans="1:7" ht="25.5" customHeight="1">
      <c r="A391" s="4" t="s">
        <v>259</v>
      </c>
      <c r="B391" s="157"/>
      <c r="C391" s="157"/>
      <c r="D391" s="157"/>
      <c r="E391" s="157"/>
      <c r="F391" s="157"/>
      <c r="G391" s="155"/>
    </row>
    <row r="392" spans="1:7" ht="25.5" customHeight="1">
      <c r="A392" s="4" t="s">
        <v>261</v>
      </c>
      <c r="B392" s="157" t="s">
        <v>260</v>
      </c>
      <c r="C392" s="157" t="s">
        <v>24</v>
      </c>
      <c r="D392" s="157" t="s">
        <v>24</v>
      </c>
      <c r="E392" s="157" t="s">
        <v>178</v>
      </c>
      <c r="F392" s="157" t="s">
        <v>24</v>
      </c>
      <c r="G392" s="155" t="s">
        <v>24</v>
      </c>
    </row>
    <row r="393" spans="1:7" ht="25.5" customHeight="1">
      <c r="A393" s="4" t="s">
        <v>262</v>
      </c>
      <c r="B393" s="157"/>
      <c r="C393" s="157"/>
      <c r="D393" s="157"/>
      <c r="E393" s="157"/>
      <c r="F393" s="157"/>
      <c r="G393" s="155"/>
    </row>
    <row r="394" spans="1:7" ht="25.5" customHeight="1">
      <c r="A394" s="156" t="s">
        <v>263</v>
      </c>
      <c r="B394" s="157" t="s">
        <v>238</v>
      </c>
      <c r="C394" s="157" t="s">
        <v>264</v>
      </c>
      <c r="D394" s="158">
        <v>45292</v>
      </c>
      <c r="E394" s="158">
        <v>45657</v>
      </c>
      <c r="F394" s="2" t="s">
        <v>11</v>
      </c>
      <c r="G394" s="3">
        <v>11677.1</v>
      </c>
    </row>
    <row r="395" spans="1:7" ht="25.5" customHeight="1">
      <c r="A395" s="156"/>
      <c r="B395" s="157"/>
      <c r="C395" s="157"/>
      <c r="D395" s="158"/>
      <c r="E395" s="158"/>
      <c r="F395" s="2" t="s">
        <v>12</v>
      </c>
      <c r="G395" s="1">
        <v>0</v>
      </c>
    </row>
    <row r="396" spans="1:7" ht="25.5" customHeight="1">
      <c r="A396" s="156"/>
      <c r="B396" s="157"/>
      <c r="C396" s="157"/>
      <c r="D396" s="158"/>
      <c r="E396" s="158"/>
      <c r="F396" s="2" t="s">
        <v>13</v>
      </c>
      <c r="G396" s="3">
        <v>11160</v>
      </c>
    </row>
    <row r="397" spans="1:7" ht="25.5" customHeight="1">
      <c r="A397" s="156"/>
      <c r="B397" s="157"/>
      <c r="C397" s="157"/>
      <c r="D397" s="158"/>
      <c r="E397" s="158"/>
      <c r="F397" s="2" t="s">
        <v>14</v>
      </c>
      <c r="G397" s="1">
        <v>517.1</v>
      </c>
    </row>
    <row r="398" spans="1:7" ht="25.5" customHeight="1">
      <c r="A398" s="156"/>
      <c r="B398" s="157"/>
      <c r="C398" s="157"/>
      <c r="D398" s="158"/>
      <c r="E398" s="158"/>
      <c r="F398" s="2" t="s">
        <v>15</v>
      </c>
      <c r="G398" s="1">
        <v>0</v>
      </c>
    </row>
    <row r="399" spans="1:7" ht="25.5" customHeight="1">
      <c r="A399" s="4" t="s">
        <v>265</v>
      </c>
      <c r="B399" s="157" t="s">
        <v>238</v>
      </c>
      <c r="C399" s="157" t="s">
        <v>24</v>
      </c>
      <c r="D399" s="157" t="s">
        <v>24</v>
      </c>
      <c r="E399" s="157" t="s">
        <v>242</v>
      </c>
      <c r="F399" s="157" t="s">
        <v>24</v>
      </c>
      <c r="G399" s="155" t="s">
        <v>24</v>
      </c>
    </row>
    <row r="400" spans="1:7" ht="25.5" customHeight="1">
      <c r="A400" s="4" t="s">
        <v>266</v>
      </c>
      <c r="B400" s="157"/>
      <c r="C400" s="157"/>
      <c r="D400" s="157"/>
      <c r="E400" s="157"/>
      <c r="F400" s="157"/>
      <c r="G400" s="155"/>
    </row>
    <row r="401" spans="1:7" ht="25.5" customHeight="1">
      <c r="A401" s="156" t="s">
        <v>267</v>
      </c>
      <c r="B401" s="157" t="s">
        <v>238</v>
      </c>
      <c r="C401" s="157" t="s">
        <v>268</v>
      </c>
      <c r="D401" s="158">
        <v>45292</v>
      </c>
      <c r="E401" s="158">
        <v>45657</v>
      </c>
      <c r="F401" s="2" t="s">
        <v>11</v>
      </c>
      <c r="G401" s="3">
        <v>1745.5</v>
      </c>
    </row>
    <row r="402" spans="1:7" ht="25.5" customHeight="1">
      <c r="A402" s="156"/>
      <c r="B402" s="157"/>
      <c r="C402" s="157"/>
      <c r="D402" s="158"/>
      <c r="E402" s="158"/>
      <c r="F402" s="2" t="s">
        <v>12</v>
      </c>
      <c r="G402" s="1">
        <v>0</v>
      </c>
    </row>
    <row r="403" spans="1:7" ht="25.5" customHeight="1">
      <c r="A403" s="156"/>
      <c r="B403" s="157"/>
      <c r="C403" s="157"/>
      <c r="D403" s="158"/>
      <c r="E403" s="158"/>
      <c r="F403" s="2" t="s">
        <v>13</v>
      </c>
      <c r="G403" s="3">
        <v>1337.9</v>
      </c>
    </row>
    <row r="404" spans="1:7" ht="25.5" customHeight="1">
      <c r="A404" s="156"/>
      <c r="B404" s="157"/>
      <c r="C404" s="157"/>
      <c r="D404" s="158"/>
      <c r="E404" s="158"/>
      <c r="F404" s="2" t="s">
        <v>14</v>
      </c>
      <c r="G404" s="1">
        <v>407.6</v>
      </c>
    </row>
    <row r="405" spans="1:7" ht="25.5" customHeight="1">
      <c r="A405" s="156"/>
      <c r="B405" s="157"/>
      <c r="C405" s="157"/>
      <c r="D405" s="158"/>
      <c r="E405" s="158"/>
      <c r="F405" s="2" t="s">
        <v>15</v>
      </c>
      <c r="G405" s="1">
        <v>0</v>
      </c>
    </row>
    <row r="406" spans="1:7" ht="25.5" customHeight="1">
      <c r="A406" s="4" t="s">
        <v>269</v>
      </c>
      <c r="B406" s="157" t="s">
        <v>238</v>
      </c>
      <c r="C406" s="157" t="s">
        <v>24</v>
      </c>
      <c r="D406" s="157" t="s">
        <v>24</v>
      </c>
      <c r="E406" s="157" t="s">
        <v>242</v>
      </c>
      <c r="F406" s="157" t="s">
        <v>24</v>
      </c>
      <c r="G406" s="155" t="s">
        <v>24</v>
      </c>
    </row>
    <row r="407" spans="1:7" ht="37.5" customHeight="1">
      <c r="A407" s="4" t="s">
        <v>270</v>
      </c>
      <c r="B407" s="157"/>
      <c r="C407" s="157"/>
      <c r="D407" s="157"/>
      <c r="E407" s="157"/>
      <c r="F407" s="157"/>
      <c r="G407" s="155"/>
    </row>
    <row r="408" spans="1:7" ht="25.5" customHeight="1">
      <c r="A408" s="156" t="s">
        <v>271</v>
      </c>
      <c r="B408" s="157" t="s">
        <v>180</v>
      </c>
      <c r="C408" s="157" t="s">
        <v>272</v>
      </c>
      <c r="D408" s="158">
        <v>45292</v>
      </c>
      <c r="E408" s="158">
        <v>45657</v>
      </c>
      <c r="F408" s="2" t="s">
        <v>11</v>
      </c>
      <c r="G408" s="3">
        <v>49385.9</v>
      </c>
    </row>
    <row r="409" spans="1:7" ht="25.5" customHeight="1">
      <c r="A409" s="156"/>
      <c r="B409" s="157"/>
      <c r="C409" s="157"/>
      <c r="D409" s="158"/>
      <c r="E409" s="158"/>
      <c r="F409" s="2" t="s">
        <v>12</v>
      </c>
      <c r="G409" s="3">
        <v>34000</v>
      </c>
    </row>
    <row r="410" spans="1:7" ht="25.5" customHeight="1">
      <c r="A410" s="156"/>
      <c r="B410" s="157"/>
      <c r="C410" s="157"/>
      <c r="D410" s="158"/>
      <c r="E410" s="158"/>
      <c r="F410" s="2" t="s">
        <v>13</v>
      </c>
      <c r="G410" s="3">
        <v>13222.2</v>
      </c>
    </row>
    <row r="411" spans="1:7" ht="25.5" customHeight="1">
      <c r="A411" s="156"/>
      <c r="B411" s="157"/>
      <c r="C411" s="157"/>
      <c r="D411" s="158"/>
      <c r="E411" s="158"/>
      <c r="F411" s="2" t="s">
        <v>14</v>
      </c>
      <c r="G411" s="3">
        <v>2163.6999999999998</v>
      </c>
    </row>
    <row r="412" spans="1:7" ht="25.5" customHeight="1">
      <c r="A412" s="156"/>
      <c r="B412" s="157"/>
      <c r="C412" s="157"/>
      <c r="D412" s="158"/>
      <c r="E412" s="158"/>
      <c r="F412" s="2" t="s">
        <v>15</v>
      </c>
      <c r="G412" s="2"/>
    </row>
    <row r="413" spans="1:7" ht="25.5" customHeight="1">
      <c r="A413" s="4" t="s">
        <v>273</v>
      </c>
      <c r="B413" s="157" t="s">
        <v>180</v>
      </c>
      <c r="C413" s="157" t="s">
        <v>24</v>
      </c>
      <c r="D413" s="157" t="s">
        <v>24</v>
      </c>
      <c r="E413" s="158">
        <v>45565</v>
      </c>
      <c r="F413" s="157" t="s">
        <v>24</v>
      </c>
      <c r="G413" s="155" t="s">
        <v>24</v>
      </c>
    </row>
    <row r="414" spans="1:7" ht="25.5" customHeight="1">
      <c r="A414" s="4" t="s">
        <v>274</v>
      </c>
      <c r="B414" s="157"/>
      <c r="C414" s="157"/>
      <c r="D414" s="157"/>
      <c r="E414" s="158"/>
      <c r="F414" s="157"/>
      <c r="G414" s="155"/>
    </row>
    <row r="415" spans="1:7" ht="25.5" customHeight="1">
      <c r="A415" s="4" t="s">
        <v>275</v>
      </c>
      <c r="B415" s="157" t="s">
        <v>180</v>
      </c>
      <c r="C415" s="157" t="s">
        <v>24</v>
      </c>
      <c r="D415" s="157" t="s">
        <v>24</v>
      </c>
      <c r="E415" s="158">
        <v>45657</v>
      </c>
      <c r="F415" s="157"/>
      <c r="G415" s="157"/>
    </row>
    <row r="416" spans="1:7" ht="25.5" customHeight="1">
      <c r="A416" s="4" t="s">
        <v>276</v>
      </c>
      <c r="B416" s="157"/>
      <c r="C416" s="157"/>
      <c r="D416" s="157"/>
      <c r="E416" s="158"/>
      <c r="F416" s="157"/>
      <c r="G416" s="157"/>
    </row>
    <row r="417" spans="1:7" ht="25.5" customHeight="1">
      <c r="A417" s="156" t="s">
        <v>277</v>
      </c>
      <c r="B417" s="2" t="s">
        <v>238</v>
      </c>
      <c r="C417" s="157" t="s">
        <v>279</v>
      </c>
      <c r="D417" s="158">
        <v>45292</v>
      </c>
      <c r="E417" s="158">
        <v>45657</v>
      </c>
      <c r="F417" s="2" t="s">
        <v>11</v>
      </c>
      <c r="G417" s="1">
        <v>0</v>
      </c>
    </row>
    <row r="418" spans="1:7" ht="25.5" customHeight="1">
      <c r="A418" s="156"/>
      <c r="B418" s="2" t="s">
        <v>278</v>
      </c>
      <c r="C418" s="157"/>
      <c r="D418" s="158"/>
      <c r="E418" s="158"/>
      <c r="F418" s="2" t="s">
        <v>12</v>
      </c>
      <c r="G418" s="1">
        <v>0</v>
      </c>
    </row>
    <row r="419" spans="1:7" ht="25.5" customHeight="1">
      <c r="A419" s="156"/>
      <c r="B419" s="5"/>
      <c r="C419" s="157"/>
      <c r="D419" s="158"/>
      <c r="E419" s="158"/>
      <c r="F419" s="2" t="s">
        <v>13</v>
      </c>
      <c r="G419" s="1">
        <v>0</v>
      </c>
    </row>
    <row r="420" spans="1:7" ht="25.5" customHeight="1">
      <c r="A420" s="156"/>
      <c r="B420" s="5"/>
      <c r="C420" s="157"/>
      <c r="D420" s="158"/>
      <c r="E420" s="158"/>
      <c r="F420" s="2" t="s">
        <v>14</v>
      </c>
      <c r="G420" s="1">
        <v>0</v>
      </c>
    </row>
    <row r="421" spans="1:7" ht="25.5" customHeight="1">
      <c r="A421" s="156"/>
      <c r="B421" s="5"/>
      <c r="C421" s="157"/>
      <c r="D421" s="158"/>
      <c r="E421" s="158"/>
      <c r="F421" s="2" t="s">
        <v>15</v>
      </c>
      <c r="G421" s="1">
        <v>0</v>
      </c>
    </row>
    <row r="422" spans="1:7" ht="25.5" customHeight="1">
      <c r="A422" s="4" t="s">
        <v>280</v>
      </c>
      <c r="B422" s="157" t="s">
        <v>282</v>
      </c>
      <c r="C422" s="157" t="s">
        <v>24</v>
      </c>
      <c r="D422" s="157" t="s">
        <v>24</v>
      </c>
      <c r="E422" s="158">
        <v>45565</v>
      </c>
      <c r="F422" s="157" t="s">
        <v>24</v>
      </c>
      <c r="G422" s="155" t="s">
        <v>24</v>
      </c>
    </row>
    <row r="423" spans="1:7" ht="25.5" customHeight="1">
      <c r="A423" s="4" t="s">
        <v>281</v>
      </c>
      <c r="B423" s="157"/>
      <c r="C423" s="157"/>
      <c r="D423" s="157"/>
      <c r="E423" s="158"/>
      <c r="F423" s="157"/>
      <c r="G423" s="155"/>
    </row>
    <row r="424" spans="1:7" ht="25.5" customHeight="1">
      <c r="A424" s="156" t="s">
        <v>283</v>
      </c>
      <c r="B424" s="157" t="s">
        <v>238</v>
      </c>
      <c r="C424" s="157" t="s">
        <v>284</v>
      </c>
      <c r="D424" s="158">
        <v>45292</v>
      </c>
      <c r="E424" s="158">
        <v>45657</v>
      </c>
      <c r="F424" s="2" t="s">
        <v>11</v>
      </c>
      <c r="G424" s="1">
        <v>0</v>
      </c>
    </row>
    <row r="425" spans="1:7" ht="25.5" customHeight="1">
      <c r="A425" s="156"/>
      <c r="B425" s="157"/>
      <c r="C425" s="157"/>
      <c r="D425" s="158"/>
      <c r="E425" s="158"/>
      <c r="F425" s="2" t="s">
        <v>12</v>
      </c>
      <c r="G425" s="1">
        <v>0</v>
      </c>
    </row>
    <row r="426" spans="1:7" ht="25.5" customHeight="1">
      <c r="A426" s="156"/>
      <c r="B426" s="157"/>
      <c r="C426" s="157"/>
      <c r="D426" s="158"/>
      <c r="E426" s="158"/>
      <c r="F426" s="2" t="s">
        <v>13</v>
      </c>
      <c r="G426" s="1">
        <v>0</v>
      </c>
    </row>
    <row r="427" spans="1:7" ht="25.5" customHeight="1">
      <c r="A427" s="156"/>
      <c r="B427" s="157"/>
      <c r="C427" s="157"/>
      <c r="D427" s="158"/>
      <c r="E427" s="158"/>
      <c r="F427" s="2" t="s">
        <v>14</v>
      </c>
      <c r="G427" s="1">
        <v>0</v>
      </c>
    </row>
    <row r="428" spans="1:7" ht="25.5" customHeight="1">
      <c r="A428" s="156"/>
      <c r="B428" s="157"/>
      <c r="C428" s="157"/>
      <c r="D428" s="158"/>
      <c r="E428" s="158"/>
      <c r="F428" s="2" t="s">
        <v>15</v>
      </c>
      <c r="G428" s="1">
        <v>0</v>
      </c>
    </row>
    <row r="429" spans="1:7" ht="25.5" customHeight="1">
      <c r="A429" s="4" t="s">
        <v>285</v>
      </c>
      <c r="B429" s="157" t="s">
        <v>238</v>
      </c>
      <c r="C429" s="157" t="s">
        <v>24</v>
      </c>
      <c r="D429" s="157" t="s">
        <v>24</v>
      </c>
      <c r="E429" s="158">
        <v>45657</v>
      </c>
      <c r="F429" s="157" t="s">
        <v>24</v>
      </c>
      <c r="G429" s="155" t="s">
        <v>24</v>
      </c>
    </row>
    <row r="430" spans="1:7" ht="25.5" customHeight="1">
      <c r="A430" s="4" t="s">
        <v>286</v>
      </c>
      <c r="B430" s="157"/>
      <c r="C430" s="157"/>
      <c r="D430" s="157"/>
      <c r="E430" s="158"/>
      <c r="F430" s="157"/>
      <c r="G430" s="155"/>
    </row>
    <row r="431" spans="1:7" ht="25.5" customHeight="1">
      <c r="A431" s="156" t="s">
        <v>287</v>
      </c>
      <c r="B431" s="157" t="s">
        <v>227</v>
      </c>
      <c r="C431" s="157" t="s">
        <v>288</v>
      </c>
      <c r="D431" s="158">
        <v>45292</v>
      </c>
      <c r="E431" s="158">
        <v>45657</v>
      </c>
      <c r="F431" s="2" t="s">
        <v>11</v>
      </c>
      <c r="G431" s="1">
        <v>0</v>
      </c>
    </row>
    <row r="432" spans="1:7" ht="25.5" customHeight="1">
      <c r="A432" s="156"/>
      <c r="B432" s="157"/>
      <c r="C432" s="157"/>
      <c r="D432" s="158"/>
      <c r="E432" s="158"/>
      <c r="F432" s="2" t="s">
        <v>12</v>
      </c>
      <c r="G432" s="1">
        <v>0</v>
      </c>
    </row>
    <row r="433" spans="1:7" ht="25.5" customHeight="1">
      <c r="A433" s="156"/>
      <c r="B433" s="157"/>
      <c r="C433" s="157"/>
      <c r="D433" s="158"/>
      <c r="E433" s="158"/>
      <c r="F433" s="2" t="s">
        <v>13</v>
      </c>
      <c r="G433" s="1">
        <v>0</v>
      </c>
    </row>
    <row r="434" spans="1:7" ht="25.5" customHeight="1">
      <c r="A434" s="156"/>
      <c r="B434" s="157"/>
      <c r="C434" s="157"/>
      <c r="D434" s="158"/>
      <c r="E434" s="158"/>
      <c r="F434" s="2" t="s">
        <v>14</v>
      </c>
      <c r="G434" s="1">
        <v>0</v>
      </c>
    </row>
    <row r="435" spans="1:7" ht="25.5" customHeight="1">
      <c r="A435" s="156"/>
      <c r="B435" s="157"/>
      <c r="C435" s="157"/>
      <c r="D435" s="158"/>
      <c r="E435" s="158"/>
      <c r="F435" s="2" t="s">
        <v>15</v>
      </c>
      <c r="G435" s="1">
        <v>0</v>
      </c>
    </row>
    <row r="436" spans="1:7" ht="25.5" customHeight="1">
      <c r="A436" s="159" t="s">
        <v>289</v>
      </c>
      <c r="B436" s="157" t="s">
        <v>205</v>
      </c>
      <c r="C436" s="157" t="s">
        <v>288</v>
      </c>
      <c r="D436" s="158">
        <v>45292</v>
      </c>
      <c r="E436" s="158">
        <v>45657</v>
      </c>
      <c r="F436" s="2" t="s">
        <v>11</v>
      </c>
      <c r="G436" s="1">
        <v>0</v>
      </c>
    </row>
    <row r="437" spans="1:7" ht="25.5" customHeight="1">
      <c r="A437" s="159"/>
      <c r="B437" s="157"/>
      <c r="C437" s="157"/>
      <c r="D437" s="158"/>
      <c r="E437" s="158"/>
      <c r="F437" s="2" t="s">
        <v>12</v>
      </c>
      <c r="G437" s="1">
        <v>0</v>
      </c>
    </row>
    <row r="438" spans="1:7" ht="25.5" customHeight="1">
      <c r="A438" s="159"/>
      <c r="B438" s="157"/>
      <c r="C438" s="157"/>
      <c r="D438" s="158"/>
      <c r="E438" s="158"/>
      <c r="F438" s="2" t="s">
        <v>13</v>
      </c>
      <c r="G438" s="1">
        <v>0</v>
      </c>
    </row>
    <row r="439" spans="1:7" ht="25.5" customHeight="1">
      <c r="A439" s="159"/>
      <c r="B439" s="157"/>
      <c r="C439" s="157"/>
      <c r="D439" s="158"/>
      <c r="E439" s="158"/>
      <c r="F439" s="2" t="s">
        <v>14</v>
      </c>
      <c r="G439" s="1">
        <v>0</v>
      </c>
    </row>
    <row r="440" spans="1:7" ht="25.5" customHeight="1">
      <c r="A440" s="159"/>
      <c r="B440" s="157"/>
      <c r="C440" s="157"/>
      <c r="D440" s="158"/>
      <c r="E440" s="158"/>
      <c r="F440" s="2" t="s">
        <v>15</v>
      </c>
      <c r="G440" s="1">
        <v>0</v>
      </c>
    </row>
    <row r="441" spans="1:7" ht="25.5" customHeight="1">
      <c r="A441" s="4" t="s">
        <v>290</v>
      </c>
      <c r="B441" s="157" t="s">
        <v>205</v>
      </c>
      <c r="C441" s="157" t="s">
        <v>24</v>
      </c>
      <c r="D441" s="157" t="s">
        <v>24</v>
      </c>
      <c r="E441" s="158">
        <v>45657</v>
      </c>
      <c r="F441" s="157" t="s">
        <v>24</v>
      </c>
      <c r="G441" s="155" t="s">
        <v>24</v>
      </c>
    </row>
    <row r="442" spans="1:7" ht="25.5" customHeight="1">
      <c r="A442" s="4" t="s">
        <v>291</v>
      </c>
      <c r="B442" s="157"/>
      <c r="C442" s="157"/>
      <c r="D442" s="157"/>
      <c r="E442" s="158"/>
      <c r="F442" s="157"/>
      <c r="G442" s="155"/>
    </row>
    <row r="443" spans="1:7" ht="25.5" customHeight="1">
      <c r="A443" s="156" t="s">
        <v>292</v>
      </c>
      <c r="B443" s="157" t="s">
        <v>227</v>
      </c>
      <c r="C443" s="157" t="s">
        <v>293</v>
      </c>
      <c r="D443" s="158">
        <v>45292</v>
      </c>
      <c r="E443" s="158">
        <v>45657</v>
      </c>
      <c r="F443" s="2" t="s">
        <v>11</v>
      </c>
      <c r="G443" s="1">
        <v>0</v>
      </c>
    </row>
    <row r="444" spans="1:7" ht="25.5" customHeight="1">
      <c r="A444" s="156"/>
      <c r="B444" s="157"/>
      <c r="C444" s="157"/>
      <c r="D444" s="158"/>
      <c r="E444" s="158"/>
      <c r="F444" s="2" t="s">
        <v>12</v>
      </c>
      <c r="G444" s="1">
        <v>0</v>
      </c>
    </row>
    <row r="445" spans="1:7" ht="25.5" customHeight="1">
      <c r="A445" s="156"/>
      <c r="B445" s="157"/>
      <c r="C445" s="157"/>
      <c r="D445" s="158"/>
      <c r="E445" s="158"/>
      <c r="F445" s="2" t="s">
        <v>13</v>
      </c>
      <c r="G445" s="1">
        <v>0</v>
      </c>
    </row>
    <row r="446" spans="1:7" ht="25.5" customHeight="1">
      <c r="A446" s="156"/>
      <c r="B446" s="157"/>
      <c r="C446" s="157"/>
      <c r="D446" s="158"/>
      <c r="E446" s="158"/>
      <c r="F446" s="2" t="s">
        <v>14</v>
      </c>
      <c r="G446" s="1">
        <v>0</v>
      </c>
    </row>
    <row r="447" spans="1:7" ht="25.5" customHeight="1">
      <c r="A447" s="156"/>
      <c r="B447" s="157"/>
      <c r="C447" s="157"/>
      <c r="D447" s="158"/>
      <c r="E447" s="158"/>
      <c r="F447" s="2" t="s">
        <v>15</v>
      </c>
      <c r="G447" s="1">
        <v>0</v>
      </c>
    </row>
    <row r="448" spans="1:7" ht="25.5" customHeight="1">
      <c r="A448" s="156" t="s">
        <v>294</v>
      </c>
      <c r="B448" s="157" t="s">
        <v>205</v>
      </c>
      <c r="C448" s="157" t="s">
        <v>295</v>
      </c>
      <c r="D448" s="158">
        <v>45292</v>
      </c>
      <c r="E448" s="158">
        <v>45657</v>
      </c>
      <c r="F448" s="2" t="s">
        <v>11</v>
      </c>
      <c r="G448" s="1">
        <v>0</v>
      </c>
    </row>
    <row r="449" spans="1:7" ht="25.5" customHeight="1">
      <c r="A449" s="156"/>
      <c r="B449" s="157"/>
      <c r="C449" s="157"/>
      <c r="D449" s="158"/>
      <c r="E449" s="158"/>
      <c r="F449" s="2" t="s">
        <v>12</v>
      </c>
      <c r="G449" s="1">
        <v>0</v>
      </c>
    </row>
    <row r="450" spans="1:7" ht="25.5" customHeight="1">
      <c r="A450" s="156"/>
      <c r="B450" s="157"/>
      <c r="C450" s="157"/>
      <c r="D450" s="158"/>
      <c r="E450" s="158"/>
      <c r="F450" s="2" t="s">
        <v>13</v>
      </c>
      <c r="G450" s="1">
        <v>0</v>
      </c>
    </row>
    <row r="451" spans="1:7" ht="25.5" customHeight="1">
      <c r="A451" s="156"/>
      <c r="B451" s="157"/>
      <c r="C451" s="157"/>
      <c r="D451" s="158"/>
      <c r="E451" s="158"/>
      <c r="F451" s="2" t="s">
        <v>14</v>
      </c>
      <c r="G451" s="1">
        <v>0</v>
      </c>
    </row>
    <row r="452" spans="1:7" ht="25.5" customHeight="1">
      <c r="A452" s="156"/>
      <c r="B452" s="157"/>
      <c r="C452" s="157"/>
      <c r="D452" s="158"/>
      <c r="E452" s="158"/>
      <c r="F452" s="2" t="s">
        <v>15</v>
      </c>
      <c r="G452" s="1">
        <v>0</v>
      </c>
    </row>
    <row r="453" spans="1:7" ht="25.5" customHeight="1">
      <c r="A453" s="4" t="s">
        <v>296</v>
      </c>
      <c r="B453" s="157" t="s">
        <v>205</v>
      </c>
      <c r="C453" s="157" t="s">
        <v>24</v>
      </c>
      <c r="D453" s="157" t="s">
        <v>24</v>
      </c>
      <c r="E453" s="157" t="s">
        <v>49</v>
      </c>
      <c r="F453" s="157" t="s">
        <v>24</v>
      </c>
      <c r="G453" s="155" t="s">
        <v>24</v>
      </c>
    </row>
    <row r="454" spans="1:7" ht="25.5" customHeight="1">
      <c r="A454" s="4" t="s">
        <v>208</v>
      </c>
      <c r="B454" s="157"/>
      <c r="C454" s="157"/>
      <c r="D454" s="157"/>
      <c r="E454" s="157"/>
      <c r="F454" s="157"/>
      <c r="G454" s="155"/>
    </row>
    <row r="455" spans="1:7" ht="25.5" customHeight="1">
      <c r="A455" s="156" t="s">
        <v>297</v>
      </c>
      <c r="B455" s="157" t="s">
        <v>205</v>
      </c>
      <c r="C455" s="157" t="s">
        <v>298</v>
      </c>
      <c r="D455" s="158">
        <v>45292</v>
      </c>
      <c r="E455" s="158">
        <v>45657</v>
      </c>
      <c r="F455" s="2" t="s">
        <v>11</v>
      </c>
      <c r="G455" s="1">
        <v>0</v>
      </c>
    </row>
    <row r="456" spans="1:7" ht="25.5" customHeight="1">
      <c r="A456" s="156"/>
      <c r="B456" s="157"/>
      <c r="C456" s="157"/>
      <c r="D456" s="158"/>
      <c r="E456" s="158"/>
      <c r="F456" s="2" t="s">
        <v>12</v>
      </c>
      <c r="G456" s="1">
        <v>0</v>
      </c>
    </row>
    <row r="457" spans="1:7" ht="25.5" customHeight="1">
      <c r="A457" s="156"/>
      <c r="B457" s="157"/>
      <c r="C457" s="157"/>
      <c r="D457" s="158"/>
      <c r="E457" s="158"/>
      <c r="F457" s="2" t="s">
        <v>13</v>
      </c>
      <c r="G457" s="1">
        <v>0</v>
      </c>
    </row>
    <row r="458" spans="1:7" ht="25.5" customHeight="1">
      <c r="A458" s="156"/>
      <c r="B458" s="157"/>
      <c r="C458" s="157"/>
      <c r="D458" s="158"/>
      <c r="E458" s="158"/>
      <c r="F458" s="2" t="s">
        <v>14</v>
      </c>
      <c r="G458" s="1">
        <v>0</v>
      </c>
    </row>
    <row r="459" spans="1:7" ht="25.5" customHeight="1">
      <c r="A459" s="156"/>
      <c r="B459" s="157"/>
      <c r="C459" s="157"/>
      <c r="D459" s="158"/>
      <c r="E459" s="158"/>
      <c r="F459" s="2" t="s">
        <v>15</v>
      </c>
      <c r="G459" s="1">
        <v>0</v>
      </c>
    </row>
    <row r="460" spans="1:7" ht="25.5" customHeight="1">
      <c r="A460" s="4" t="s">
        <v>299</v>
      </c>
      <c r="B460" s="157" t="s">
        <v>205</v>
      </c>
      <c r="C460" s="157" t="s">
        <v>24</v>
      </c>
      <c r="D460" s="157" t="s">
        <v>24</v>
      </c>
      <c r="E460" s="158">
        <v>45657</v>
      </c>
      <c r="F460" s="157" t="s">
        <v>24</v>
      </c>
      <c r="G460" s="155" t="s">
        <v>24</v>
      </c>
    </row>
    <row r="461" spans="1:7" ht="25.5" customHeight="1">
      <c r="A461" s="4" t="s">
        <v>300</v>
      </c>
      <c r="B461" s="157"/>
      <c r="C461" s="157"/>
      <c r="D461" s="157"/>
      <c r="E461" s="158"/>
      <c r="F461" s="157"/>
      <c r="G461" s="155"/>
    </row>
    <row r="462" spans="1:7" ht="25.5" customHeight="1">
      <c r="A462" s="156" t="s">
        <v>301</v>
      </c>
      <c r="B462" s="157" t="s">
        <v>205</v>
      </c>
      <c r="C462" s="157" t="s">
        <v>302</v>
      </c>
      <c r="D462" s="158">
        <v>45292</v>
      </c>
      <c r="E462" s="158">
        <v>45657</v>
      </c>
      <c r="F462" s="2" t="s">
        <v>11</v>
      </c>
      <c r="G462" s="1">
        <v>0</v>
      </c>
    </row>
    <row r="463" spans="1:7" ht="25.5" customHeight="1">
      <c r="A463" s="156"/>
      <c r="B463" s="157"/>
      <c r="C463" s="157"/>
      <c r="D463" s="158"/>
      <c r="E463" s="158"/>
      <c r="F463" s="2" t="s">
        <v>12</v>
      </c>
      <c r="G463" s="1">
        <v>0</v>
      </c>
    </row>
    <row r="464" spans="1:7" ht="25.5" customHeight="1">
      <c r="A464" s="156"/>
      <c r="B464" s="157"/>
      <c r="C464" s="157"/>
      <c r="D464" s="158"/>
      <c r="E464" s="158"/>
      <c r="F464" s="2" t="s">
        <v>13</v>
      </c>
      <c r="G464" s="1">
        <v>0</v>
      </c>
    </row>
    <row r="465" spans="1:7" ht="25.5" customHeight="1">
      <c r="A465" s="156"/>
      <c r="B465" s="157"/>
      <c r="C465" s="157"/>
      <c r="D465" s="158"/>
      <c r="E465" s="158"/>
      <c r="F465" s="2" t="s">
        <v>14</v>
      </c>
      <c r="G465" s="1">
        <v>0</v>
      </c>
    </row>
    <row r="466" spans="1:7" ht="25.5" customHeight="1">
      <c r="A466" s="156"/>
      <c r="B466" s="157"/>
      <c r="C466" s="157"/>
      <c r="D466" s="158"/>
      <c r="E466" s="158"/>
      <c r="F466" s="2" t="s">
        <v>15</v>
      </c>
      <c r="G466" s="1">
        <v>0</v>
      </c>
    </row>
    <row r="467" spans="1:7" ht="25.5" customHeight="1">
      <c r="A467" s="4" t="s">
        <v>303</v>
      </c>
      <c r="B467" s="157" t="s">
        <v>205</v>
      </c>
      <c r="C467" s="157" t="s">
        <v>24</v>
      </c>
      <c r="D467" s="157" t="s">
        <v>24</v>
      </c>
      <c r="E467" s="158">
        <v>45657</v>
      </c>
      <c r="F467" s="157" t="s">
        <v>24</v>
      </c>
      <c r="G467" s="155" t="s">
        <v>24</v>
      </c>
    </row>
    <row r="468" spans="1:7" ht="25.5" customHeight="1">
      <c r="A468" s="4" t="s">
        <v>304</v>
      </c>
      <c r="B468" s="157"/>
      <c r="C468" s="157"/>
      <c r="D468" s="157"/>
      <c r="E468" s="158"/>
      <c r="F468" s="157"/>
      <c r="G468" s="155"/>
    </row>
    <row r="469" spans="1:7" ht="25.5" customHeight="1">
      <c r="A469" s="156" t="s">
        <v>305</v>
      </c>
      <c r="B469" s="157"/>
      <c r="C469" s="157"/>
      <c r="D469" s="158">
        <v>45292</v>
      </c>
      <c r="E469" s="158">
        <v>45657</v>
      </c>
      <c r="F469" s="2" t="s">
        <v>11</v>
      </c>
      <c r="G469" s="3">
        <v>43211.3</v>
      </c>
    </row>
    <row r="470" spans="1:7" ht="25.5" customHeight="1">
      <c r="A470" s="156"/>
      <c r="B470" s="157"/>
      <c r="C470" s="157"/>
      <c r="D470" s="158"/>
      <c r="E470" s="158"/>
      <c r="F470" s="2" t="s">
        <v>12</v>
      </c>
      <c r="G470" s="3">
        <v>40229.699999999997</v>
      </c>
    </row>
    <row r="471" spans="1:7" ht="25.5" customHeight="1">
      <c r="A471" s="156"/>
      <c r="B471" s="157"/>
      <c r="C471" s="157"/>
      <c r="D471" s="158"/>
      <c r="E471" s="158"/>
      <c r="F471" s="2" t="s">
        <v>13</v>
      </c>
      <c r="G471" s="3">
        <v>2117.4</v>
      </c>
    </row>
    <row r="472" spans="1:7" ht="25.5" customHeight="1">
      <c r="A472" s="156"/>
      <c r="B472" s="157"/>
      <c r="C472" s="157"/>
      <c r="D472" s="158"/>
      <c r="E472" s="158"/>
      <c r="F472" s="2" t="s">
        <v>14</v>
      </c>
      <c r="G472" s="1">
        <v>864.2</v>
      </c>
    </row>
    <row r="473" spans="1:7" ht="25.5" customHeight="1">
      <c r="A473" s="156"/>
      <c r="B473" s="157"/>
      <c r="C473" s="157"/>
      <c r="D473" s="158"/>
      <c r="E473" s="158"/>
      <c r="F473" s="2" t="s">
        <v>15</v>
      </c>
      <c r="G473" s="1">
        <v>0</v>
      </c>
    </row>
    <row r="474" spans="1:7" ht="25.5" customHeight="1">
      <c r="A474" s="156" t="s">
        <v>306</v>
      </c>
      <c r="B474" s="157" t="s">
        <v>307</v>
      </c>
      <c r="C474" s="157" t="s">
        <v>308</v>
      </c>
      <c r="D474" s="158">
        <v>45292</v>
      </c>
      <c r="E474" s="158">
        <v>45657</v>
      </c>
      <c r="F474" s="2" t="s">
        <v>11</v>
      </c>
      <c r="G474" s="3">
        <v>7239.8</v>
      </c>
    </row>
    <row r="475" spans="1:7" ht="25.5" customHeight="1">
      <c r="A475" s="156"/>
      <c r="B475" s="157"/>
      <c r="C475" s="157"/>
      <c r="D475" s="158"/>
      <c r="E475" s="158"/>
      <c r="F475" s="2" t="s">
        <v>12</v>
      </c>
      <c r="G475" s="1">
        <v>0</v>
      </c>
    </row>
    <row r="476" spans="1:7" ht="25.5" customHeight="1">
      <c r="A476" s="156"/>
      <c r="B476" s="157"/>
      <c r="C476" s="157"/>
      <c r="D476" s="158"/>
      <c r="E476" s="158"/>
      <c r="F476" s="2" t="s">
        <v>13</v>
      </c>
      <c r="G476" s="1">
        <v>0</v>
      </c>
    </row>
    <row r="477" spans="1:7" ht="25.5" customHeight="1">
      <c r="A477" s="156"/>
      <c r="B477" s="157"/>
      <c r="C477" s="157"/>
      <c r="D477" s="158"/>
      <c r="E477" s="158"/>
      <c r="F477" s="2" t="s">
        <v>14</v>
      </c>
      <c r="G477" s="3">
        <v>5154.8</v>
      </c>
    </row>
    <row r="478" spans="1:7" ht="25.5" customHeight="1">
      <c r="A478" s="156"/>
      <c r="B478" s="157"/>
      <c r="C478" s="157"/>
      <c r="D478" s="158"/>
      <c r="E478" s="158"/>
      <c r="F478" s="2" t="s">
        <v>15</v>
      </c>
      <c r="G478" s="3">
        <v>2085</v>
      </c>
    </row>
    <row r="479" spans="1:7" ht="25.5" customHeight="1">
      <c r="A479" s="156" t="s">
        <v>309</v>
      </c>
      <c r="B479" s="157" t="s">
        <v>310</v>
      </c>
      <c r="C479" s="157" t="s">
        <v>311</v>
      </c>
      <c r="D479" s="158">
        <v>45292</v>
      </c>
      <c r="E479" s="158">
        <v>45657</v>
      </c>
      <c r="F479" s="2" t="s">
        <v>312</v>
      </c>
      <c r="G479" s="3">
        <v>4273.8</v>
      </c>
    </row>
    <row r="480" spans="1:7" ht="25.5" customHeight="1">
      <c r="A480" s="156"/>
      <c r="B480" s="157"/>
      <c r="C480" s="157"/>
      <c r="D480" s="158"/>
      <c r="E480" s="158"/>
      <c r="F480" s="2" t="s">
        <v>12</v>
      </c>
      <c r="G480" s="1">
        <v>0</v>
      </c>
    </row>
    <row r="481" spans="1:7" ht="25.5" customHeight="1">
      <c r="A481" s="156"/>
      <c r="B481" s="157"/>
      <c r="C481" s="157"/>
      <c r="D481" s="158"/>
      <c r="E481" s="158"/>
      <c r="F481" s="2" t="s">
        <v>13</v>
      </c>
      <c r="G481" s="1">
        <v>0</v>
      </c>
    </row>
    <row r="482" spans="1:7" ht="25.5" customHeight="1">
      <c r="A482" s="156"/>
      <c r="B482" s="157"/>
      <c r="C482" s="157"/>
      <c r="D482" s="158"/>
      <c r="E482" s="158"/>
      <c r="F482" s="2" t="s">
        <v>14</v>
      </c>
      <c r="G482" s="3">
        <v>4273.8</v>
      </c>
    </row>
    <row r="483" spans="1:7" ht="25.5" customHeight="1">
      <c r="A483" s="156"/>
      <c r="B483" s="157"/>
      <c r="C483" s="157"/>
      <c r="D483" s="158"/>
      <c r="E483" s="158"/>
      <c r="F483" s="2" t="s">
        <v>15</v>
      </c>
      <c r="G483" s="1">
        <v>0</v>
      </c>
    </row>
    <row r="484" spans="1:7" ht="25.5" customHeight="1">
      <c r="A484" s="4" t="s">
        <v>313</v>
      </c>
      <c r="B484" s="157" t="s">
        <v>310</v>
      </c>
      <c r="C484" s="157" t="s">
        <v>24</v>
      </c>
      <c r="D484" s="157" t="s">
        <v>24</v>
      </c>
      <c r="E484" s="158">
        <v>45654</v>
      </c>
      <c r="F484" s="157" t="s">
        <v>24</v>
      </c>
      <c r="G484" s="155" t="s">
        <v>24</v>
      </c>
    </row>
    <row r="485" spans="1:7" ht="25.5" customHeight="1">
      <c r="A485" s="4" t="s">
        <v>314</v>
      </c>
      <c r="B485" s="157"/>
      <c r="C485" s="157"/>
      <c r="D485" s="157"/>
      <c r="E485" s="158"/>
      <c r="F485" s="157"/>
      <c r="G485" s="155"/>
    </row>
    <row r="486" spans="1:7" ht="25.5" customHeight="1">
      <c r="A486" s="4" t="s">
        <v>315</v>
      </c>
      <c r="B486" s="157" t="s">
        <v>310</v>
      </c>
      <c r="C486" s="157" t="s">
        <v>24</v>
      </c>
      <c r="D486" s="157" t="s">
        <v>24</v>
      </c>
      <c r="E486" s="158">
        <v>45625</v>
      </c>
      <c r="F486" s="157" t="s">
        <v>24</v>
      </c>
      <c r="G486" s="155" t="s">
        <v>24</v>
      </c>
    </row>
    <row r="487" spans="1:7" ht="25.5" customHeight="1">
      <c r="A487" s="4" t="s">
        <v>316</v>
      </c>
      <c r="B487" s="157"/>
      <c r="C487" s="157"/>
      <c r="D487" s="157"/>
      <c r="E487" s="158"/>
      <c r="F487" s="157"/>
      <c r="G487" s="155"/>
    </row>
    <row r="488" spans="1:7" ht="25.5" customHeight="1">
      <c r="A488" s="156" t="s">
        <v>317</v>
      </c>
      <c r="B488" s="157" t="s">
        <v>310</v>
      </c>
      <c r="C488" s="157" t="s">
        <v>318</v>
      </c>
      <c r="D488" s="157" t="s">
        <v>24</v>
      </c>
      <c r="E488" s="158">
        <v>45657</v>
      </c>
      <c r="F488" s="2" t="s">
        <v>312</v>
      </c>
      <c r="G488" s="3">
        <v>2966</v>
      </c>
    </row>
    <row r="489" spans="1:7" ht="25.5" customHeight="1">
      <c r="A489" s="156"/>
      <c r="B489" s="157"/>
      <c r="C489" s="157"/>
      <c r="D489" s="157"/>
      <c r="E489" s="158"/>
      <c r="F489" s="2" t="s">
        <v>12</v>
      </c>
      <c r="G489" s="2"/>
    </row>
    <row r="490" spans="1:7" ht="25.5" customHeight="1">
      <c r="A490" s="156"/>
      <c r="B490" s="157"/>
      <c r="C490" s="157"/>
      <c r="D490" s="157"/>
      <c r="E490" s="158"/>
      <c r="F490" s="2" t="s">
        <v>13</v>
      </c>
      <c r="G490" s="2"/>
    </row>
    <row r="491" spans="1:7" ht="25.5" customHeight="1">
      <c r="A491" s="156"/>
      <c r="B491" s="157"/>
      <c r="C491" s="157"/>
      <c r="D491" s="157"/>
      <c r="E491" s="158"/>
      <c r="F491" s="2" t="s">
        <v>14</v>
      </c>
      <c r="G491" s="1">
        <v>881</v>
      </c>
    </row>
    <row r="492" spans="1:7" ht="25.5" customHeight="1">
      <c r="A492" s="156"/>
      <c r="B492" s="157"/>
      <c r="C492" s="157"/>
      <c r="D492" s="157"/>
      <c r="E492" s="158"/>
      <c r="F492" s="2" t="s">
        <v>15</v>
      </c>
      <c r="G492" s="3">
        <v>2085</v>
      </c>
    </row>
    <row r="493" spans="1:7" ht="25.5" customHeight="1">
      <c r="A493" s="4" t="s">
        <v>319</v>
      </c>
      <c r="B493" s="157" t="s">
        <v>310</v>
      </c>
      <c r="C493" s="157" t="s">
        <v>24</v>
      </c>
      <c r="D493" s="157" t="s">
        <v>24</v>
      </c>
      <c r="E493" s="158">
        <v>45432</v>
      </c>
      <c r="F493" s="157" t="s">
        <v>24</v>
      </c>
      <c r="G493" s="155" t="s">
        <v>24</v>
      </c>
    </row>
    <row r="494" spans="1:7" ht="25.5" customHeight="1">
      <c r="A494" s="4" t="s">
        <v>320</v>
      </c>
      <c r="B494" s="157"/>
      <c r="C494" s="157"/>
      <c r="D494" s="157"/>
      <c r="E494" s="158"/>
      <c r="F494" s="157"/>
      <c r="G494" s="155"/>
    </row>
    <row r="495" spans="1:7" ht="25.5" customHeight="1">
      <c r="A495" s="4" t="s">
        <v>319</v>
      </c>
      <c r="B495" s="157" t="s">
        <v>310</v>
      </c>
      <c r="C495" s="157" t="s">
        <v>24</v>
      </c>
      <c r="D495" s="157" t="s">
        <v>24</v>
      </c>
      <c r="E495" s="158">
        <v>45536</v>
      </c>
      <c r="F495" s="157" t="s">
        <v>24</v>
      </c>
      <c r="G495" s="155" t="s">
        <v>24</v>
      </c>
    </row>
    <row r="496" spans="1:7" ht="25.5" customHeight="1">
      <c r="A496" s="4" t="s">
        <v>321</v>
      </c>
      <c r="B496" s="157"/>
      <c r="C496" s="157"/>
      <c r="D496" s="157"/>
      <c r="E496" s="158"/>
      <c r="F496" s="157"/>
      <c r="G496" s="155"/>
    </row>
    <row r="497" spans="1:7" ht="25.5" customHeight="1">
      <c r="A497" s="156" t="s">
        <v>322</v>
      </c>
      <c r="B497" s="157" t="s">
        <v>323</v>
      </c>
      <c r="C497" s="157" t="s">
        <v>324</v>
      </c>
      <c r="D497" s="158">
        <v>45352</v>
      </c>
      <c r="E497" s="158">
        <v>45657</v>
      </c>
      <c r="F497" s="2" t="s">
        <v>11</v>
      </c>
      <c r="G497" s="1">
        <v>0</v>
      </c>
    </row>
    <row r="498" spans="1:7" ht="25.5" customHeight="1">
      <c r="A498" s="156"/>
      <c r="B498" s="157"/>
      <c r="C498" s="157"/>
      <c r="D498" s="158"/>
      <c r="E498" s="158"/>
      <c r="F498" s="2" t="s">
        <v>12</v>
      </c>
      <c r="G498" s="1">
        <v>0</v>
      </c>
    </row>
    <row r="499" spans="1:7" ht="25.5" customHeight="1">
      <c r="A499" s="156"/>
      <c r="B499" s="157"/>
      <c r="C499" s="157"/>
      <c r="D499" s="158"/>
      <c r="E499" s="158"/>
      <c r="F499" s="2" t="s">
        <v>13</v>
      </c>
      <c r="G499" s="1">
        <v>0</v>
      </c>
    </row>
    <row r="500" spans="1:7" ht="25.5" customHeight="1">
      <c r="A500" s="156"/>
      <c r="B500" s="157"/>
      <c r="C500" s="157"/>
      <c r="D500" s="158"/>
      <c r="E500" s="158"/>
      <c r="F500" s="2" t="s">
        <v>14</v>
      </c>
      <c r="G500" s="1">
        <v>0</v>
      </c>
    </row>
    <row r="501" spans="1:7" ht="25.5" customHeight="1">
      <c r="A501" s="156"/>
      <c r="B501" s="157"/>
      <c r="C501" s="157"/>
      <c r="D501" s="158"/>
      <c r="E501" s="158"/>
      <c r="F501" s="2" t="s">
        <v>15</v>
      </c>
      <c r="G501" s="1">
        <v>0</v>
      </c>
    </row>
    <row r="502" spans="1:7" ht="25.5" customHeight="1">
      <c r="A502" s="156" t="s">
        <v>325</v>
      </c>
      <c r="B502" s="157" t="s">
        <v>190</v>
      </c>
      <c r="C502" s="157" t="s">
        <v>326</v>
      </c>
      <c r="D502" s="158">
        <v>45292</v>
      </c>
      <c r="E502" s="158">
        <v>45657</v>
      </c>
      <c r="F502" s="2" t="s">
        <v>11</v>
      </c>
      <c r="G502" s="1">
        <v>0</v>
      </c>
    </row>
    <row r="503" spans="1:7" ht="25.5" customHeight="1">
      <c r="A503" s="156"/>
      <c r="B503" s="157"/>
      <c r="C503" s="157"/>
      <c r="D503" s="158"/>
      <c r="E503" s="158"/>
      <c r="F503" s="2" t="s">
        <v>12</v>
      </c>
      <c r="G503" s="1">
        <v>0</v>
      </c>
    </row>
    <row r="504" spans="1:7" ht="25.5" customHeight="1">
      <c r="A504" s="156"/>
      <c r="B504" s="157"/>
      <c r="C504" s="157"/>
      <c r="D504" s="158"/>
      <c r="E504" s="158"/>
      <c r="F504" s="2" t="s">
        <v>13</v>
      </c>
      <c r="G504" s="1">
        <v>0</v>
      </c>
    </row>
    <row r="505" spans="1:7" ht="25.5" customHeight="1">
      <c r="A505" s="156"/>
      <c r="B505" s="157"/>
      <c r="C505" s="157"/>
      <c r="D505" s="158"/>
      <c r="E505" s="158"/>
      <c r="F505" s="2" t="s">
        <v>14</v>
      </c>
      <c r="G505" s="1">
        <v>0</v>
      </c>
    </row>
    <row r="506" spans="1:7" ht="25.5" customHeight="1">
      <c r="A506" s="156"/>
      <c r="B506" s="157"/>
      <c r="C506" s="157"/>
      <c r="D506" s="158"/>
      <c r="E506" s="158"/>
      <c r="F506" s="2" t="s">
        <v>15</v>
      </c>
      <c r="G506" s="1">
        <v>0</v>
      </c>
    </row>
    <row r="507" spans="1:7" ht="25.5" customHeight="1">
      <c r="A507" s="4" t="s">
        <v>327</v>
      </c>
      <c r="B507" s="157" t="s">
        <v>190</v>
      </c>
      <c r="C507" s="157" t="s">
        <v>24</v>
      </c>
      <c r="D507" s="157" t="s">
        <v>24</v>
      </c>
      <c r="E507" s="158">
        <v>45473</v>
      </c>
      <c r="F507" s="157" t="s">
        <v>24</v>
      </c>
      <c r="G507" s="155" t="s">
        <v>24</v>
      </c>
    </row>
    <row r="508" spans="1:7" ht="25.5" customHeight="1">
      <c r="A508" s="4" t="s">
        <v>328</v>
      </c>
      <c r="B508" s="157"/>
      <c r="C508" s="157"/>
      <c r="D508" s="157"/>
      <c r="E508" s="158"/>
      <c r="F508" s="157"/>
      <c r="G508" s="155"/>
    </row>
    <row r="509" spans="1:7" ht="25.5" customHeight="1">
      <c r="A509" s="156" t="s">
        <v>329</v>
      </c>
      <c r="B509" s="157" t="s">
        <v>330</v>
      </c>
      <c r="C509" s="157" t="s">
        <v>331</v>
      </c>
      <c r="D509" s="158">
        <v>45292</v>
      </c>
      <c r="E509" s="158">
        <v>45657</v>
      </c>
      <c r="F509" s="2" t="s">
        <v>11</v>
      </c>
      <c r="G509" s="3">
        <v>18774</v>
      </c>
    </row>
    <row r="510" spans="1:7" ht="25.5" customHeight="1">
      <c r="A510" s="156"/>
      <c r="B510" s="157"/>
      <c r="C510" s="157"/>
      <c r="D510" s="158"/>
      <c r="E510" s="158"/>
      <c r="F510" s="2" t="s">
        <v>12</v>
      </c>
      <c r="G510" s="1">
        <v>0</v>
      </c>
    </row>
    <row r="511" spans="1:7" ht="25.5" customHeight="1">
      <c r="A511" s="156"/>
      <c r="B511" s="157"/>
      <c r="C511" s="157"/>
      <c r="D511" s="158"/>
      <c r="E511" s="158"/>
      <c r="F511" s="2" t="s">
        <v>13</v>
      </c>
      <c r="G511" s="1">
        <v>0</v>
      </c>
    </row>
    <row r="512" spans="1:7" ht="25.5" customHeight="1">
      <c r="A512" s="156"/>
      <c r="B512" s="157"/>
      <c r="C512" s="157"/>
      <c r="D512" s="158"/>
      <c r="E512" s="158"/>
      <c r="F512" s="2" t="s">
        <v>14</v>
      </c>
      <c r="G512" s="3">
        <v>18774</v>
      </c>
    </row>
    <row r="513" spans="1:7" ht="25.5" customHeight="1">
      <c r="A513" s="156"/>
      <c r="B513" s="157"/>
      <c r="C513" s="157"/>
      <c r="D513" s="158"/>
      <c r="E513" s="158"/>
      <c r="F513" s="2" t="s">
        <v>15</v>
      </c>
      <c r="G513" s="1">
        <v>0</v>
      </c>
    </row>
    <row r="514" spans="1:7" ht="25.5" customHeight="1">
      <c r="A514" s="156" t="s">
        <v>332</v>
      </c>
      <c r="B514" s="157" t="s">
        <v>220</v>
      </c>
      <c r="C514" s="157" t="s">
        <v>333</v>
      </c>
      <c r="D514" s="158">
        <v>45292</v>
      </c>
      <c r="E514" s="158">
        <v>45657</v>
      </c>
      <c r="F514" s="2" t="s">
        <v>11</v>
      </c>
      <c r="G514" s="3">
        <v>18774</v>
      </c>
    </row>
    <row r="515" spans="1:7" ht="25.5" customHeight="1">
      <c r="A515" s="156"/>
      <c r="B515" s="157"/>
      <c r="C515" s="157"/>
      <c r="D515" s="158"/>
      <c r="E515" s="158"/>
      <c r="F515" s="2" t="s">
        <v>12</v>
      </c>
      <c r="G515" s="1">
        <v>0</v>
      </c>
    </row>
    <row r="516" spans="1:7" ht="25.5" customHeight="1">
      <c r="A516" s="156"/>
      <c r="B516" s="157"/>
      <c r="C516" s="157"/>
      <c r="D516" s="158"/>
      <c r="E516" s="158"/>
      <c r="F516" s="2" t="s">
        <v>13</v>
      </c>
      <c r="G516" s="1">
        <v>0</v>
      </c>
    </row>
    <row r="517" spans="1:7" ht="25.5" customHeight="1">
      <c r="A517" s="156"/>
      <c r="B517" s="157"/>
      <c r="C517" s="157"/>
      <c r="D517" s="158"/>
      <c r="E517" s="158"/>
      <c r="F517" s="2" t="s">
        <v>14</v>
      </c>
      <c r="G517" s="3">
        <v>18774</v>
      </c>
    </row>
    <row r="518" spans="1:7" ht="25.5" customHeight="1">
      <c r="A518" s="156"/>
      <c r="B518" s="157"/>
      <c r="C518" s="157"/>
      <c r="D518" s="158"/>
      <c r="E518" s="158"/>
      <c r="F518" s="2" t="s">
        <v>15</v>
      </c>
      <c r="G518" s="1">
        <v>0</v>
      </c>
    </row>
    <row r="519" spans="1:7" ht="25.5" customHeight="1">
      <c r="A519" s="4" t="s">
        <v>334</v>
      </c>
      <c r="B519" s="157" t="s">
        <v>220</v>
      </c>
      <c r="C519" s="157" t="s">
        <v>24</v>
      </c>
      <c r="D519" s="157" t="s">
        <v>24</v>
      </c>
      <c r="E519" s="158">
        <v>45657</v>
      </c>
      <c r="F519" s="157" t="s">
        <v>24</v>
      </c>
      <c r="G519" s="155" t="s">
        <v>24</v>
      </c>
    </row>
    <row r="520" spans="1:7" ht="92.25" customHeight="1">
      <c r="A520" s="4" t="s">
        <v>335</v>
      </c>
      <c r="B520" s="157"/>
      <c r="C520" s="157"/>
      <c r="D520" s="157"/>
      <c r="E520" s="158"/>
      <c r="F520" s="157"/>
      <c r="G520" s="155"/>
    </row>
    <row r="521" spans="1:7" ht="25.5" customHeight="1">
      <c r="A521" s="156" t="s">
        <v>336</v>
      </c>
      <c r="B521" s="157" t="s">
        <v>337</v>
      </c>
      <c r="C521" s="157" t="s">
        <v>338</v>
      </c>
      <c r="D521" s="158">
        <v>45292</v>
      </c>
      <c r="E521" s="158">
        <v>45657</v>
      </c>
      <c r="F521" s="2" t="s">
        <v>11</v>
      </c>
      <c r="G521" s="3">
        <v>3154.4</v>
      </c>
    </row>
    <row r="522" spans="1:7" ht="25.5" customHeight="1">
      <c r="A522" s="156"/>
      <c r="B522" s="157"/>
      <c r="C522" s="157"/>
      <c r="D522" s="158"/>
      <c r="E522" s="158"/>
      <c r="F522" s="2" t="s">
        <v>12</v>
      </c>
      <c r="G522" s="1">
        <v>0</v>
      </c>
    </row>
    <row r="523" spans="1:7" ht="25.5" customHeight="1">
      <c r="A523" s="156"/>
      <c r="B523" s="157"/>
      <c r="C523" s="157"/>
      <c r="D523" s="158"/>
      <c r="E523" s="158"/>
      <c r="F523" s="2" t="s">
        <v>13</v>
      </c>
      <c r="G523" s="3">
        <v>3154.4</v>
      </c>
    </row>
    <row r="524" spans="1:7" ht="25.5" customHeight="1">
      <c r="A524" s="156"/>
      <c r="B524" s="157"/>
      <c r="C524" s="157"/>
      <c r="D524" s="158"/>
      <c r="E524" s="158"/>
      <c r="F524" s="2" t="s">
        <v>14</v>
      </c>
      <c r="G524" s="1">
        <v>0</v>
      </c>
    </row>
    <row r="525" spans="1:7" ht="25.5" customHeight="1">
      <c r="A525" s="156"/>
      <c r="B525" s="157"/>
      <c r="C525" s="157"/>
      <c r="D525" s="158"/>
      <c r="E525" s="158"/>
      <c r="F525" s="2" t="s">
        <v>15</v>
      </c>
      <c r="G525" s="1">
        <v>0</v>
      </c>
    </row>
    <row r="526" spans="1:7" ht="25.5" customHeight="1">
      <c r="A526" s="4" t="s">
        <v>339</v>
      </c>
      <c r="B526" s="157" t="s">
        <v>341</v>
      </c>
      <c r="C526" s="157" t="s">
        <v>24</v>
      </c>
      <c r="D526" s="157" t="s">
        <v>24</v>
      </c>
      <c r="E526" s="157" t="s">
        <v>342</v>
      </c>
      <c r="F526" s="157" t="s">
        <v>24</v>
      </c>
      <c r="G526" s="155" t="s">
        <v>24</v>
      </c>
    </row>
    <row r="527" spans="1:7" ht="144.75" customHeight="1">
      <c r="A527" s="4" t="s">
        <v>340</v>
      </c>
      <c r="B527" s="157"/>
      <c r="C527" s="157"/>
      <c r="D527" s="157"/>
      <c r="E527" s="157"/>
      <c r="F527" s="157"/>
      <c r="G527" s="155"/>
    </row>
    <row r="528" spans="1:7" ht="25.5" customHeight="1">
      <c r="A528" s="156" t="s">
        <v>343</v>
      </c>
      <c r="B528" s="157" t="s">
        <v>344</v>
      </c>
      <c r="C528" s="157" t="s">
        <v>345</v>
      </c>
      <c r="D528" s="158">
        <v>45292</v>
      </c>
      <c r="E528" s="158">
        <v>45657</v>
      </c>
      <c r="F528" s="2" t="s">
        <v>11</v>
      </c>
      <c r="G528" s="3">
        <v>3454.9</v>
      </c>
    </row>
    <row r="529" spans="1:7" ht="25.5" customHeight="1">
      <c r="A529" s="156"/>
      <c r="B529" s="157"/>
      <c r="C529" s="157"/>
      <c r="D529" s="158"/>
      <c r="E529" s="158"/>
      <c r="F529" s="2" t="s">
        <v>12</v>
      </c>
      <c r="G529" s="1">
        <v>0</v>
      </c>
    </row>
    <row r="530" spans="1:7" ht="25.5" customHeight="1">
      <c r="A530" s="156"/>
      <c r="B530" s="157"/>
      <c r="C530" s="157"/>
      <c r="D530" s="158"/>
      <c r="E530" s="158"/>
      <c r="F530" s="2" t="s">
        <v>13</v>
      </c>
      <c r="G530" s="3">
        <v>2701.4</v>
      </c>
    </row>
    <row r="531" spans="1:7" ht="25.5" customHeight="1">
      <c r="A531" s="156"/>
      <c r="B531" s="157"/>
      <c r="C531" s="157"/>
      <c r="D531" s="158"/>
      <c r="E531" s="158"/>
      <c r="F531" s="2" t="s">
        <v>14</v>
      </c>
      <c r="G531" s="1">
        <v>753.5</v>
      </c>
    </row>
    <row r="532" spans="1:7" ht="25.5" customHeight="1">
      <c r="A532" s="156"/>
      <c r="B532" s="157"/>
      <c r="C532" s="157"/>
      <c r="D532" s="158"/>
      <c r="E532" s="158"/>
      <c r="F532" s="2" t="s">
        <v>15</v>
      </c>
      <c r="G532" s="1">
        <v>0</v>
      </c>
    </row>
    <row r="533" spans="1:7" ht="25.5" customHeight="1">
      <c r="A533" s="156" t="s">
        <v>346</v>
      </c>
      <c r="B533" s="157"/>
      <c r="C533" s="157" t="s">
        <v>128</v>
      </c>
      <c r="D533" s="157"/>
      <c r="E533" s="157"/>
      <c r="F533" s="2" t="s">
        <v>11</v>
      </c>
      <c r="G533" s="3">
        <v>3001.5</v>
      </c>
    </row>
    <row r="534" spans="1:7" ht="25.5" customHeight="1">
      <c r="A534" s="156"/>
      <c r="B534" s="157"/>
      <c r="C534" s="157"/>
      <c r="D534" s="157"/>
      <c r="E534" s="157"/>
      <c r="F534" s="2" t="s">
        <v>12</v>
      </c>
      <c r="G534" s="1">
        <v>0</v>
      </c>
    </row>
    <row r="535" spans="1:7" ht="25.5" customHeight="1">
      <c r="A535" s="156"/>
      <c r="B535" s="157"/>
      <c r="C535" s="157"/>
      <c r="D535" s="157"/>
      <c r="E535" s="157"/>
      <c r="F535" s="2" t="s">
        <v>13</v>
      </c>
      <c r="G535" s="3">
        <v>2701.4</v>
      </c>
    </row>
    <row r="536" spans="1:7" ht="25.5" customHeight="1">
      <c r="A536" s="156"/>
      <c r="B536" s="157"/>
      <c r="C536" s="157"/>
      <c r="D536" s="157"/>
      <c r="E536" s="157"/>
      <c r="F536" s="2" t="s">
        <v>14</v>
      </c>
      <c r="G536" s="1">
        <v>300.10000000000002</v>
      </c>
    </row>
    <row r="537" spans="1:7" ht="25.5" customHeight="1">
      <c r="A537" s="156"/>
      <c r="B537" s="157"/>
      <c r="C537" s="157"/>
      <c r="D537" s="157"/>
      <c r="E537" s="157"/>
      <c r="F537" s="2" t="s">
        <v>15</v>
      </c>
      <c r="G537" s="1">
        <v>0</v>
      </c>
    </row>
    <row r="538" spans="1:7" ht="35.25" customHeight="1">
      <c r="A538" s="4" t="s">
        <v>347</v>
      </c>
      <c r="B538" s="157" t="s">
        <v>227</v>
      </c>
      <c r="C538" s="157" t="s">
        <v>24</v>
      </c>
      <c r="D538" s="157" t="s">
        <v>24</v>
      </c>
      <c r="E538" s="158">
        <v>45657</v>
      </c>
      <c r="F538" s="157" t="s">
        <v>24</v>
      </c>
      <c r="G538" s="155" t="s">
        <v>24</v>
      </c>
    </row>
    <row r="539" spans="1:7" ht="35.25" customHeight="1">
      <c r="A539" s="4" t="s">
        <v>348</v>
      </c>
      <c r="B539" s="157"/>
      <c r="C539" s="157"/>
      <c r="D539" s="157"/>
      <c r="E539" s="158"/>
      <c r="F539" s="157"/>
      <c r="G539" s="155"/>
    </row>
    <row r="540" spans="1:7" ht="25.5" customHeight="1">
      <c r="A540" s="4" t="s">
        <v>349</v>
      </c>
      <c r="B540" s="157" t="s">
        <v>351</v>
      </c>
      <c r="C540" s="157" t="s">
        <v>24</v>
      </c>
      <c r="D540" s="157" t="s">
        <v>24</v>
      </c>
      <c r="E540" s="158">
        <v>45657</v>
      </c>
      <c r="F540" s="157" t="s">
        <v>24</v>
      </c>
      <c r="G540" s="155" t="s">
        <v>24</v>
      </c>
    </row>
    <row r="541" spans="1:7" ht="71.25" customHeight="1">
      <c r="A541" s="4" t="s">
        <v>350</v>
      </c>
      <c r="B541" s="157"/>
      <c r="C541" s="157"/>
      <c r="D541" s="157"/>
      <c r="E541" s="158"/>
      <c r="F541" s="157"/>
      <c r="G541" s="155"/>
    </row>
    <row r="542" spans="1:7" ht="25.5" customHeight="1">
      <c r="A542" s="156" t="s">
        <v>352</v>
      </c>
      <c r="B542" s="157" t="s">
        <v>227</v>
      </c>
      <c r="C542" s="157" t="s">
        <v>128</v>
      </c>
      <c r="D542" s="158">
        <v>45292</v>
      </c>
      <c r="E542" s="158">
        <v>45657</v>
      </c>
      <c r="F542" s="2" t="s">
        <v>11</v>
      </c>
      <c r="G542" s="1">
        <v>453.4</v>
      </c>
    </row>
    <row r="543" spans="1:7" ht="25.5" customHeight="1">
      <c r="A543" s="156"/>
      <c r="B543" s="157"/>
      <c r="C543" s="157"/>
      <c r="D543" s="158"/>
      <c r="E543" s="158"/>
      <c r="F543" s="2" t="s">
        <v>12</v>
      </c>
      <c r="G543" s="1">
        <v>0</v>
      </c>
    </row>
    <row r="544" spans="1:7" ht="25.5" customHeight="1">
      <c r="A544" s="156"/>
      <c r="B544" s="157"/>
      <c r="C544" s="157"/>
      <c r="D544" s="158"/>
      <c r="E544" s="158"/>
      <c r="F544" s="2" t="s">
        <v>13</v>
      </c>
      <c r="G544" s="1">
        <v>0</v>
      </c>
    </row>
    <row r="545" spans="1:7" ht="25.5" customHeight="1">
      <c r="A545" s="156"/>
      <c r="B545" s="157"/>
      <c r="C545" s="157"/>
      <c r="D545" s="158"/>
      <c r="E545" s="158"/>
      <c r="F545" s="2" t="s">
        <v>14</v>
      </c>
      <c r="G545" s="1">
        <v>453.4</v>
      </c>
    </row>
    <row r="546" spans="1:7" ht="25.5" customHeight="1">
      <c r="A546" s="156"/>
      <c r="B546" s="157"/>
      <c r="C546" s="157"/>
      <c r="D546" s="158"/>
      <c r="E546" s="158"/>
      <c r="F546" s="2" t="s">
        <v>15</v>
      </c>
      <c r="G546" s="1">
        <v>0</v>
      </c>
    </row>
    <row r="547" spans="1:7" ht="25.5" customHeight="1">
      <c r="A547" s="4" t="s">
        <v>353</v>
      </c>
      <c r="B547" s="157" t="s">
        <v>227</v>
      </c>
      <c r="C547" s="157" t="s">
        <v>24</v>
      </c>
      <c r="D547" s="157" t="s">
        <v>24</v>
      </c>
      <c r="E547" s="158">
        <v>45657</v>
      </c>
      <c r="F547" s="157" t="s">
        <v>24</v>
      </c>
      <c r="G547" s="155" t="s">
        <v>24</v>
      </c>
    </row>
    <row r="548" spans="1:7" ht="25.5" customHeight="1">
      <c r="A548" s="4" t="s">
        <v>354</v>
      </c>
      <c r="B548" s="157"/>
      <c r="C548" s="157"/>
      <c r="D548" s="157"/>
      <c r="E548" s="158"/>
      <c r="F548" s="157"/>
      <c r="G548" s="155"/>
    </row>
    <row r="549" spans="1:7" ht="25.5" customHeight="1">
      <c r="A549" s="156" t="s">
        <v>355</v>
      </c>
      <c r="B549" s="157" t="s">
        <v>356</v>
      </c>
      <c r="C549" s="157" t="s">
        <v>357</v>
      </c>
      <c r="D549" s="158">
        <v>45292</v>
      </c>
      <c r="E549" s="158">
        <v>45657</v>
      </c>
      <c r="F549" s="2" t="s">
        <v>11</v>
      </c>
      <c r="G549" s="3">
        <v>54864.800000000003</v>
      </c>
    </row>
    <row r="550" spans="1:7" ht="25.5" customHeight="1">
      <c r="A550" s="156"/>
      <c r="B550" s="157"/>
      <c r="C550" s="157"/>
      <c r="D550" s="158"/>
      <c r="E550" s="158"/>
      <c r="F550" s="2" t="s">
        <v>12</v>
      </c>
      <c r="G550" s="3">
        <v>14951.4</v>
      </c>
    </row>
    <row r="551" spans="1:7" ht="25.5" customHeight="1">
      <c r="A551" s="156"/>
      <c r="B551" s="157"/>
      <c r="C551" s="157"/>
      <c r="D551" s="158"/>
      <c r="E551" s="158"/>
      <c r="F551" s="2" t="s">
        <v>13</v>
      </c>
      <c r="G551" s="3">
        <v>17373.400000000001</v>
      </c>
    </row>
    <row r="552" spans="1:7" ht="25.5" customHeight="1">
      <c r="A552" s="156"/>
      <c r="B552" s="157"/>
      <c r="C552" s="157"/>
      <c r="D552" s="158"/>
      <c r="E552" s="158"/>
      <c r="F552" s="2" t="s">
        <v>14</v>
      </c>
      <c r="G552" s="3">
        <v>22540</v>
      </c>
    </row>
    <row r="553" spans="1:7" ht="25.5" customHeight="1">
      <c r="A553" s="156"/>
      <c r="B553" s="157"/>
      <c r="C553" s="157"/>
      <c r="D553" s="158"/>
      <c r="E553" s="158"/>
      <c r="F553" s="2" t="s">
        <v>15</v>
      </c>
      <c r="G553" s="1">
        <v>0</v>
      </c>
    </row>
    <row r="554" spans="1:7" ht="25.5" customHeight="1">
      <c r="A554" s="156" t="s">
        <v>358</v>
      </c>
      <c r="B554" s="157" t="s">
        <v>330</v>
      </c>
      <c r="C554" s="157" t="s">
        <v>359</v>
      </c>
      <c r="D554" s="158">
        <v>45292</v>
      </c>
      <c r="E554" s="158">
        <v>45657</v>
      </c>
      <c r="F554" s="2" t="s">
        <v>11</v>
      </c>
      <c r="G554" s="3">
        <v>22779.5</v>
      </c>
    </row>
    <row r="555" spans="1:7" ht="25.5" customHeight="1">
      <c r="A555" s="156"/>
      <c r="B555" s="157"/>
      <c r="C555" s="157"/>
      <c r="D555" s="158"/>
      <c r="E555" s="158"/>
      <c r="F555" s="2" t="s">
        <v>12</v>
      </c>
      <c r="G555" s="1">
        <v>0</v>
      </c>
    </row>
    <row r="556" spans="1:7" ht="25.5" customHeight="1">
      <c r="A556" s="156"/>
      <c r="B556" s="157"/>
      <c r="C556" s="157"/>
      <c r="D556" s="158"/>
      <c r="E556" s="158"/>
      <c r="F556" s="2" t="s">
        <v>13</v>
      </c>
      <c r="G556" s="3">
        <v>13667.7</v>
      </c>
    </row>
    <row r="557" spans="1:7" ht="25.5" customHeight="1">
      <c r="A557" s="156"/>
      <c r="B557" s="157"/>
      <c r="C557" s="157"/>
      <c r="D557" s="158"/>
      <c r="E557" s="158"/>
      <c r="F557" s="2" t="s">
        <v>14</v>
      </c>
      <c r="G557" s="3">
        <v>9111.7999999999993</v>
      </c>
    </row>
    <row r="558" spans="1:7" ht="25.5" customHeight="1">
      <c r="A558" s="156"/>
      <c r="B558" s="157"/>
      <c r="C558" s="157"/>
      <c r="D558" s="158"/>
      <c r="E558" s="158"/>
      <c r="F558" s="2" t="s">
        <v>15</v>
      </c>
      <c r="G558" s="1">
        <v>0</v>
      </c>
    </row>
    <row r="559" spans="1:7" ht="25.5" customHeight="1">
      <c r="A559" s="156" t="s">
        <v>360</v>
      </c>
      <c r="B559" s="157" t="s">
        <v>361</v>
      </c>
      <c r="C559" s="157" t="s">
        <v>362</v>
      </c>
      <c r="D559" s="158">
        <v>45292</v>
      </c>
      <c r="E559" s="158">
        <v>45657</v>
      </c>
      <c r="F559" s="2" t="s">
        <v>11</v>
      </c>
      <c r="G559" s="3">
        <v>22779.5</v>
      </c>
    </row>
    <row r="560" spans="1:7" ht="25.5" customHeight="1">
      <c r="A560" s="156"/>
      <c r="B560" s="157"/>
      <c r="C560" s="157"/>
      <c r="D560" s="158"/>
      <c r="E560" s="158"/>
      <c r="F560" s="2" t="s">
        <v>12</v>
      </c>
      <c r="G560" s="1">
        <v>0</v>
      </c>
    </row>
    <row r="561" spans="1:7" ht="25.5" customHeight="1">
      <c r="A561" s="156"/>
      <c r="B561" s="157"/>
      <c r="C561" s="157"/>
      <c r="D561" s="158"/>
      <c r="E561" s="158"/>
      <c r="F561" s="2" t="s">
        <v>13</v>
      </c>
      <c r="G561" s="3">
        <v>13667.7</v>
      </c>
    </row>
    <row r="562" spans="1:7" ht="25.5" customHeight="1">
      <c r="A562" s="156"/>
      <c r="B562" s="157"/>
      <c r="C562" s="157"/>
      <c r="D562" s="158"/>
      <c r="E562" s="158"/>
      <c r="F562" s="2" t="s">
        <v>14</v>
      </c>
      <c r="G562" s="3">
        <v>9111.7999999999993</v>
      </c>
    </row>
    <row r="563" spans="1:7" ht="25.5" customHeight="1">
      <c r="A563" s="156"/>
      <c r="B563" s="157"/>
      <c r="C563" s="157"/>
      <c r="D563" s="158"/>
      <c r="E563" s="158"/>
      <c r="F563" s="2" t="s">
        <v>15</v>
      </c>
      <c r="G563" s="1">
        <v>0</v>
      </c>
    </row>
    <row r="564" spans="1:7" ht="25.5" customHeight="1">
      <c r="A564" s="4" t="s">
        <v>363</v>
      </c>
      <c r="B564" s="157" t="s">
        <v>365</v>
      </c>
      <c r="C564" s="157" t="s">
        <v>24</v>
      </c>
      <c r="D564" s="157" t="s">
        <v>24</v>
      </c>
      <c r="E564" s="157" t="s">
        <v>366</v>
      </c>
      <c r="F564" s="157" t="s">
        <v>24</v>
      </c>
      <c r="G564" s="155" t="s">
        <v>24</v>
      </c>
    </row>
    <row r="565" spans="1:7" ht="69.75" customHeight="1">
      <c r="A565" s="4" t="s">
        <v>364</v>
      </c>
      <c r="B565" s="157"/>
      <c r="C565" s="157"/>
      <c r="D565" s="157"/>
      <c r="E565" s="157"/>
      <c r="F565" s="157"/>
      <c r="G565" s="155"/>
    </row>
    <row r="566" spans="1:7" ht="25.5" customHeight="1">
      <c r="A566" s="4" t="s">
        <v>367</v>
      </c>
      <c r="B566" s="157" t="s">
        <v>365</v>
      </c>
      <c r="C566" s="157" t="s">
        <v>24</v>
      </c>
      <c r="D566" s="157" t="s">
        <v>24</v>
      </c>
      <c r="E566" s="157" t="s">
        <v>369</v>
      </c>
      <c r="F566" s="157" t="s">
        <v>24</v>
      </c>
      <c r="G566" s="155" t="s">
        <v>24</v>
      </c>
    </row>
    <row r="567" spans="1:7" ht="98.25" customHeight="1">
      <c r="A567" s="4" t="s">
        <v>368</v>
      </c>
      <c r="B567" s="157"/>
      <c r="C567" s="157"/>
      <c r="D567" s="157"/>
      <c r="E567" s="157"/>
      <c r="F567" s="157"/>
      <c r="G567" s="155"/>
    </row>
    <row r="568" spans="1:7" ht="25.5" customHeight="1">
      <c r="A568" s="160" t="s">
        <v>370</v>
      </c>
      <c r="B568" s="161" t="s">
        <v>371</v>
      </c>
      <c r="C568" s="161" t="s">
        <v>372</v>
      </c>
      <c r="D568" s="162">
        <v>45292</v>
      </c>
      <c r="E568" s="162">
        <v>45657</v>
      </c>
      <c r="F568" s="8" t="s">
        <v>11</v>
      </c>
      <c r="G568" s="9">
        <v>0</v>
      </c>
    </row>
    <row r="569" spans="1:7" ht="25.5" customHeight="1">
      <c r="A569" s="160"/>
      <c r="B569" s="161"/>
      <c r="C569" s="161"/>
      <c r="D569" s="162"/>
      <c r="E569" s="162"/>
      <c r="F569" s="8" t="s">
        <v>12</v>
      </c>
      <c r="G569" s="9">
        <v>0</v>
      </c>
    </row>
    <row r="570" spans="1:7" ht="25.5" customHeight="1">
      <c r="A570" s="160"/>
      <c r="B570" s="161"/>
      <c r="C570" s="161"/>
      <c r="D570" s="162"/>
      <c r="E570" s="162"/>
      <c r="F570" s="8" t="s">
        <v>13</v>
      </c>
      <c r="G570" s="9">
        <v>0</v>
      </c>
    </row>
    <row r="571" spans="1:7" ht="25.5" customHeight="1">
      <c r="A571" s="160"/>
      <c r="B571" s="161"/>
      <c r="C571" s="161"/>
      <c r="D571" s="162"/>
      <c r="E571" s="162"/>
      <c r="F571" s="8" t="s">
        <v>14</v>
      </c>
      <c r="G571" s="9">
        <v>0</v>
      </c>
    </row>
    <row r="572" spans="1:7" ht="25.5" customHeight="1">
      <c r="A572" s="160"/>
      <c r="B572" s="161"/>
      <c r="C572" s="161"/>
      <c r="D572" s="162"/>
      <c r="E572" s="162"/>
      <c r="F572" s="8" t="s">
        <v>15</v>
      </c>
      <c r="G572" s="9">
        <v>0</v>
      </c>
    </row>
    <row r="573" spans="1:7" ht="25.5" customHeight="1">
      <c r="A573" s="160" t="s">
        <v>373</v>
      </c>
      <c r="B573" s="161" t="s">
        <v>371</v>
      </c>
      <c r="C573" s="161" t="s">
        <v>374</v>
      </c>
      <c r="D573" s="162">
        <v>45292</v>
      </c>
      <c r="E573" s="162">
        <v>45657</v>
      </c>
      <c r="F573" s="8" t="s">
        <v>11</v>
      </c>
      <c r="G573" s="9">
        <v>0</v>
      </c>
    </row>
    <row r="574" spans="1:7" ht="25.5" customHeight="1">
      <c r="A574" s="160"/>
      <c r="B574" s="161"/>
      <c r="C574" s="161"/>
      <c r="D574" s="162"/>
      <c r="E574" s="162"/>
      <c r="F574" s="8" t="s">
        <v>12</v>
      </c>
      <c r="G574" s="9">
        <v>0</v>
      </c>
    </row>
    <row r="575" spans="1:7" ht="25.5" customHeight="1">
      <c r="A575" s="160"/>
      <c r="B575" s="161"/>
      <c r="C575" s="161"/>
      <c r="D575" s="162"/>
      <c r="E575" s="162"/>
      <c r="F575" s="8" t="s">
        <v>13</v>
      </c>
      <c r="G575" s="9">
        <v>0</v>
      </c>
    </row>
    <row r="576" spans="1:7" ht="25.5" customHeight="1">
      <c r="A576" s="160"/>
      <c r="B576" s="161"/>
      <c r="C576" s="161"/>
      <c r="D576" s="162"/>
      <c r="E576" s="162"/>
      <c r="F576" s="8" t="s">
        <v>14</v>
      </c>
      <c r="G576" s="9">
        <v>0</v>
      </c>
    </row>
    <row r="577" spans="1:7" ht="25.5" customHeight="1">
      <c r="A577" s="160"/>
      <c r="B577" s="161"/>
      <c r="C577" s="161"/>
      <c r="D577" s="162"/>
      <c r="E577" s="162"/>
      <c r="F577" s="8" t="s">
        <v>15</v>
      </c>
      <c r="G577" s="9">
        <v>0</v>
      </c>
    </row>
    <row r="578" spans="1:7" ht="25.5" customHeight="1">
      <c r="A578" s="7" t="s">
        <v>375</v>
      </c>
      <c r="B578" s="161" t="s">
        <v>371</v>
      </c>
      <c r="C578" s="161" t="s">
        <v>24</v>
      </c>
      <c r="D578" s="161" t="s">
        <v>24</v>
      </c>
      <c r="E578" s="161" t="s">
        <v>242</v>
      </c>
      <c r="F578" s="161" t="s">
        <v>24</v>
      </c>
      <c r="G578" s="163" t="s">
        <v>24</v>
      </c>
    </row>
    <row r="579" spans="1:7" ht="25.5" customHeight="1">
      <c r="A579" s="7" t="s">
        <v>376</v>
      </c>
      <c r="B579" s="161"/>
      <c r="C579" s="161"/>
      <c r="D579" s="161"/>
      <c r="E579" s="161"/>
      <c r="F579" s="161"/>
      <c r="G579" s="163"/>
    </row>
    <row r="580" spans="1:7" ht="25.5" customHeight="1">
      <c r="A580" s="7" t="s">
        <v>377</v>
      </c>
      <c r="B580" s="161" t="s">
        <v>371</v>
      </c>
      <c r="C580" s="161" t="s">
        <v>24</v>
      </c>
      <c r="D580" s="161" t="s">
        <v>24</v>
      </c>
      <c r="E580" s="161" t="s">
        <v>242</v>
      </c>
      <c r="F580" s="161" t="s">
        <v>24</v>
      </c>
      <c r="G580" s="163" t="s">
        <v>24</v>
      </c>
    </row>
    <row r="581" spans="1:7" ht="73.5" customHeight="1">
      <c r="A581" s="7" t="s">
        <v>378</v>
      </c>
      <c r="B581" s="161"/>
      <c r="C581" s="161"/>
      <c r="D581" s="161"/>
      <c r="E581" s="161"/>
      <c r="F581" s="161"/>
      <c r="G581" s="163"/>
    </row>
    <row r="582" spans="1:7" ht="25.5" customHeight="1">
      <c r="A582" s="156" t="s">
        <v>379</v>
      </c>
      <c r="B582" s="157" t="s">
        <v>371</v>
      </c>
      <c r="C582" s="157" t="s">
        <v>380</v>
      </c>
      <c r="D582" s="158">
        <v>45292</v>
      </c>
      <c r="E582" s="158">
        <v>45657</v>
      </c>
      <c r="F582" s="2" t="s">
        <v>11</v>
      </c>
      <c r="G582" s="1">
        <v>500</v>
      </c>
    </row>
    <row r="583" spans="1:7" ht="25.5" customHeight="1">
      <c r="A583" s="156"/>
      <c r="B583" s="157"/>
      <c r="C583" s="157"/>
      <c r="D583" s="158"/>
      <c r="E583" s="158"/>
      <c r="F583" s="2" t="s">
        <v>12</v>
      </c>
      <c r="G583" s="1">
        <v>0</v>
      </c>
    </row>
    <row r="584" spans="1:7" ht="25.5" customHeight="1">
      <c r="A584" s="156"/>
      <c r="B584" s="157"/>
      <c r="C584" s="157"/>
      <c r="D584" s="158"/>
      <c r="E584" s="158"/>
      <c r="F584" s="2" t="s">
        <v>13</v>
      </c>
      <c r="G584" s="1">
        <v>0</v>
      </c>
    </row>
    <row r="585" spans="1:7" ht="25.5" customHeight="1">
      <c r="A585" s="156"/>
      <c r="B585" s="157"/>
      <c r="C585" s="157"/>
      <c r="D585" s="158"/>
      <c r="E585" s="158"/>
      <c r="F585" s="2" t="s">
        <v>14</v>
      </c>
      <c r="G585" s="1">
        <v>500</v>
      </c>
    </row>
    <row r="586" spans="1:7" ht="25.5" customHeight="1">
      <c r="A586" s="156"/>
      <c r="B586" s="157"/>
      <c r="C586" s="157"/>
      <c r="D586" s="158"/>
      <c r="E586" s="158"/>
      <c r="F586" s="2" t="s">
        <v>15</v>
      </c>
      <c r="G586" s="1">
        <v>0</v>
      </c>
    </row>
    <row r="587" spans="1:7" ht="25.5" customHeight="1">
      <c r="A587" s="156" t="s">
        <v>381</v>
      </c>
      <c r="B587" s="157" t="s">
        <v>371</v>
      </c>
      <c r="C587" s="157" t="s">
        <v>382</v>
      </c>
      <c r="D587" s="158">
        <v>45292</v>
      </c>
      <c r="E587" s="158">
        <v>45657</v>
      </c>
      <c r="F587" s="2" t="s">
        <v>11</v>
      </c>
      <c r="G587" s="1">
        <v>500</v>
      </c>
    </row>
    <row r="588" spans="1:7" ht="25.5" customHeight="1">
      <c r="A588" s="156"/>
      <c r="B588" s="157"/>
      <c r="C588" s="157"/>
      <c r="D588" s="158"/>
      <c r="E588" s="158"/>
      <c r="F588" s="2" t="s">
        <v>12</v>
      </c>
      <c r="G588" s="1">
        <v>0</v>
      </c>
    </row>
    <row r="589" spans="1:7" ht="25.5" customHeight="1">
      <c r="A589" s="156"/>
      <c r="B589" s="157"/>
      <c r="C589" s="157"/>
      <c r="D589" s="158"/>
      <c r="E589" s="158"/>
      <c r="F589" s="2" t="s">
        <v>13</v>
      </c>
      <c r="G589" s="1">
        <v>0</v>
      </c>
    </row>
    <row r="590" spans="1:7" ht="25.5" customHeight="1">
      <c r="A590" s="156"/>
      <c r="B590" s="157"/>
      <c r="C590" s="157"/>
      <c r="D590" s="158"/>
      <c r="E590" s="158"/>
      <c r="F590" s="2" t="s">
        <v>14</v>
      </c>
      <c r="G590" s="1">
        <v>500</v>
      </c>
    </row>
    <row r="591" spans="1:7" ht="25.5" customHeight="1">
      <c r="A591" s="156"/>
      <c r="B591" s="157"/>
      <c r="C591" s="157"/>
      <c r="D591" s="158"/>
      <c r="E591" s="158"/>
      <c r="F591" s="2" t="s">
        <v>15</v>
      </c>
      <c r="G591" s="1">
        <v>0</v>
      </c>
    </row>
    <row r="592" spans="1:7" ht="25.5" customHeight="1">
      <c r="A592" s="4" t="s">
        <v>383</v>
      </c>
      <c r="B592" s="157" t="s">
        <v>371</v>
      </c>
      <c r="C592" s="157" t="s">
        <v>24</v>
      </c>
      <c r="D592" s="157" t="s">
        <v>24</v>
      </c>
      <c r="E592" s="157" t="s">
        <v>242</v>
      </c>
      <c r="F592" s="157" t="s">
        <v>24</v>
      </c>
      <c r="G592" s="155" t="s">
        <v>24</v>
      </c>
    </row>
    <row r="593" spans="1:7" ht="52.5" customHeight="1">
      <c r="A593" s="4" t="s">
        <v>384</v>
      </c>
      <c r="B593" s="157"/>
      <c r="C593" s="157"/>
      <c r="D593" s="157"/>
      <c r="E593" s="157"/>
      <c r="F593" s="157"/>
      <c r="G593" s="155"/>
    </row>
    <row r="594" spans="1:7" ht="25.5" customHeight="1">
      <c r="A594" s="4" t="s">
        <v>385</v>
      </c>
      <c r="B594" s="157" t="s">
        <v>371</v>
      </c>
      <c r="C594" s="157" t="s">
        <v>24</v>
      </c>
      <c r="D594" s="157" t="s">
        <v>24</v>
      </c>
      <c r="E594" s="157" t="s">
        <v>242</v>
      </c>
      <c r="F594" s="157" t="s">
        <v>24</v>
      </c>
      <c r="G594" s="155" t="s">
        <v>24</v>
      </c>
    </row>
    <row r="595" spans="1:7" ht="60" customHeight="1">
      <c r="A595" s="4" t="s">
        <v>386</v>
      </c>
      <c r="B595" s="157"/>
      <c r="C595" s="157"/>
      <c r="D595" s="157"/>
      <c r="E595" s="157"/>
      <c r="F595" s="157"/>
      <c r="G595" s="155"/>
    </row>
    <row r="596" spans="1:7" ht="25.5" customHeight="1">
      <c r="A596" s="4" t="s">
        <v>387</v>
      </c>
      <c r="B596" s="157" t="s">
        <v>371</v>
      </c>
      <c r="C596" s="157" t="s">
        <v>24</v>
      </c>
      <c r="D596" s="157" t="s">
        <v>24</v>
      </c>
      <c r="E596" s="157" t="s">
        <v>242</v>
      </c>
      <c r="F596" s="157" t="s">
        <v>24</v>
      </c>
      <c r="G596" s="155" t="s">
        <v>24</v>
      </c>
    </row>
    <row r="597" spans="1:7" ht="61.5" customHeight="1">
      <c r="A597" s="4" t="s">
        <v>388</v>
      </c>
      <c r="B597" s="157"/>
      <c r="C597" s="157"/>
      <c r="D597" s="157"/>
      <c r="E597" s="157"/>
      <c r="F597" s="157"/>
      <c r="G597" s="155"/>
    </row>
    <row r="598" spans="1:7" ht="25.5" customHeight="1">
      <c r="A598" s="156" t="s">
        <v>389</v>
      </c>
      <c r="B598" s="157" t="s">
        <v>390</v>
      </c>
      <c r="C598" s="157" t="s">
        <v>391</v>
      </c>
      <c r="D598" s="158">
        <v>45292</v>
      </c>
      <c r="E598" s="158">
        <v>45657</v>
      </c>
      <c r="F598" s="2" t="s">
        <v>11</v>
      </c>
      <c r="G598" s="3">
        <v>14013.2</v>
      </c>
    </row>
    <row r="599" spans="1:7" ht="25.5" customHeight="1">
      <c r="A599" s="156"/>
      <c r="B599" s="157"/>
      <c r="C599" s="157"/>
      <c r="D599" s="158"/>
      <c r="E599" s="158"/>
      <c r="F599" s="2" t="s">
        <v>12</v>
      </c>
      <c r="G599" s="3">
        <v>13312.5</v>
      </c>
    </row>
    <row r="600" spans="1:7" ht="25.5" customHeight="1">
      <c r="A600" s="156"/>
      <c r="B600" s="157"/>
      <c r="C600" s="157"/>
      <c r="D600" s="158"/>
      <c r="E600" s="158"/>
      <c r="F600" s="2" t="s">
        <v>13</v>
      </c>
      <c r="G600" s="1">
        <v>700.7</v>
      </c>
    </row>
    <row r="601" spans="1:7" ht="25.5" customHeight="1">
      <c r="A601" s="156"/>
      <c r="B601" s="157"/>
      <c r="C601" s="157"/>
      <c r="D601" s="158"/>
      <c r="E601" s="158"/>
      <c r="F601" s="2" t="s">
        <v>14</v>
      </c>
      <c r="G601" s="1">
        <v>0</v>
      </c>
    </row>
    <row r="602" spans="1:7" ht="25.5" customHeight="1">
      <c r="A602" s="156"/>
      <c r="B602" s="157"/>
      <c r="C602" s="157"/>
      <c r="D602" s="158"/>
      <c r="E602" s="158"/>
      <c r="F602" s="2" t="s">
        <v>15</v>
      </c>
      <c r="G602" s="1">
        <v>0</v>
      </c>
    </row>
    <row r="603" spans="1:7" ht="25.5" customHeight="1">
      <c r="A603" s="156" t="s">
        <v>392</v>
      </c>
      <c r="B603" s="157" t="s">
        <v>390</v>
      </c>
      <c r="C603" s="2" t="s">
        <v>393</v>
      </c>
      <c r="D603" s="158">
        <v>45292</v>
      </c>
      <c r="E603" s="158">
        <v>45657</v>
      </c>
      <c r="F603" s="2" t="s">
        <v>11</v>
      </c>
      <c r="G603" s="3">
        <v>14013.2</v>
      </c>
    </row>
    <row r="604" spans="1:7" ht="25.5" customHeight="1">
      <c r="A604" s="156"/>
      <c r="B604" s="157"/>
      <c r="C604" s="2" t="s">
        <v>394</v>
      </c>
      <c r="D604" s="158"/>
      <c r="E604" s="158"/>
      <c r="F604" s="2" t="s">
        <v>12</v>
      </c>
      <c r="G604" s="3">
        <v>13312.5</v>
      </c>
    </row>
    <row r="605" spans="1:7" ht="25.5" customHeight="1">
      <c r="A605" s="156"/>
      <c r="B605" s="157"/>
      <c r="C605" s="5"/>
      <c r="D605" s="158"/>
      <c r="E605" s="158"/>
      <c r="F605" s="2" t="s">
        <v>13</v>
      </c>
      <c r="G605" s="1">
        <v>700.7</v>
      </c>
    </row>
    <row r="606" spans="1:7" ht="25.5" customHeight="1">
      <c r="A606" s="156"/>
      <c r="B606" s="157"/>
      <c r="C606" s="5"/>
      <c r="D606" s="158"/>
      <c r="E606" s="158"/>
      <c r="F606" s="2" t="s">
        <v>14</v>
      </c>
      <c r="G606" s="1">
        <v>0</v>
      </c>
    </row>
    <row r="607" spans="1:7" ht="25.5" customHeight="1">
      <c r="A607" s="156"/>
      <c r="B607" s="157"/>
      <c r="C607" s="5"/>
      <c r="D607" s="158"/>
      <c r="E607" s="158"/>
      <c r="F607" s="2" t="s">
        <v>15</v>
      </c>
      <c r="G607" s="1">
        <v>0</v>
      </c>
    </row>
    <row r="608" spans="1:7" ht="25.5" customHeight="1">
      <c r="A608" s="4" t="s">
        <v>395</v>
      </c>
      <c r="B608" s="157" t="s">
        <v>397</v>
      </c>
      <c r="C608" s="157" t="s">
        <v>24</v>
      </c>
      <c r="D608" s="157" t="s">
        <v>24</v>
      </c>
      <c r="E608" s="157" t="s">
        <v>178</v>
      </c>
      <c r="F608" s="157" t="s">
        <v>24</v>
      </c>
      <c r="G608" s="155" t="s">
        <v>24</v>
      </c>
    </row>
    <row r="609" spans="1:7" ht="25.5" customHeight="1">
      <c r="A609" s="4" t="s">
        <v>396</v>
      </c>
      <c r="B609" s="157"/>
      <c r="C609" s="157"/>
      <c r="D609" s="157"/>
      <c r="E609" s="157"/>
      <c r="F609" s="157"/>
      <c r="G609" s="155"/>
    </row>
    <row r="610" spans="1:7" ht="25.5" customHeight="1">
      <c r="A610" s="4" t="s">
        <v>398</v>
      </c>
      <c r="B610" s="157" t="s">
        <v>390</v>
      </c>
      <c r="C610" s="157" t="s">
        <v>24</v>
      </c>
      <c r="D610" s="157" t="s">
        <v>24</v>
      </c>
      <c r="E610" s="157" t="s">
        <v>178</v>
      </c>
      <c r="F610" s="157" t="s">
        <v>24</v>
      </c>
      <c r="G610" s="155" t="s">
        <v>24</v>
      </c>
    </row>
    <row r="611" spans="1:7" ht="25.5" customHeight="1">
      <c r="A611" s="4" t="s">
        <v>399</v>
      </c>
      <c r="B611" s="157"/>
      <c r="C611" s="157"/>
      <c r="D611" s="157"/>
      <c r="E611" s="157"/>
      <c r="F611" s="157"/>
      <c r="G611" s="155"/>
    </row>
    <row r="612" spans="1:7" ht="25.5" customHeight="1">
      <c r="A612" s="156" t="s">
        <v>400</v>
      </c>
      <c r="B612" s="157" t="s">
        <v>227</v>
      </c>
      <c r="C612" s="157" t="s">
        <v>401</v>
      </c>
      <c r="D612" s="158">
        <v>45536</v>
      </c>
      <c r="E612" s="158">
        <v>45657</v>
      </c>
      <c r="F612" s="2" t="s">
        <v>11</v>
      </c>
      <c r="G612" s="3">
        <v>1638.9</v>
      </c>
    </row>
    <row r="613" spans="1:7" ht="25.5" customHeight="1">
      <c r="A613" s="156"/>
      <c r="B613" s="157"/>
      <c r="C613" s="157"/>
      <c r="D613" s="158"/>
      <c r="E613" s="158"/>
      <c r="F613" s="2" t="s">
        <v>12</v>
      </c>
      <c r="G613" s="3">
        <v>1638.9</v>
      </c>
    </row>
    <row r="614" spans="1:7" ht="25.5" customHeight="1">
      <c r="A614" s="156"/>
      <c r="B614" s="157"/>
      <c r="C614" s="157"/>
      <c r="D614" s="158"/>
      <c r="E614" s="158"/>
      <c r="F614" s="2" t="s">
        <v>13</v>
      </c>
      <c r="G614" s="1">
        <v>0</v>
      </c>
    </row>
    <row r="615" spans="1:7" ht="25.5" customHeight="1">
      <c r="A615" s="156"/>
      <c r="B615" s="157"/>
      <c r="C615" s="157"/>
      <c r="D615" s="158"/>
      <c r="E615" s="158"/>
      <c r="F615" s="2" t="s">
        <v>14</v>
      </c>
      <c r="G615" s="1">
        <v>0</v>
      </c>
    </row>
    <row r="616" spans="1:7" ht="25.5" customHeight="1">
      <c r="A616" s="156"/>
      <c r="B616" s="157"/>
      <c r="C616" s="157"/>
      <c r="D616" s="158"/>
      <c r="E616" s="158"/>
      <c r="F616" s="2" t="s">
        <v>15</v>
      </c>
      <c r="G616" s="1">
        <v>0</v>
      </c>
    </row>
    <row r="617" spans="1:7" ht="25.5" customHeight="1">
      <c r="A617" s="4" t="s">
        <v>402</v>
      </c>
      <c r="B617" s="157" t="s">
        <v>227</v>
      </c>
      <c r="C617" s="157" t="s">
        <v>24</v>
      </c>
      <c r="D617" s="157" t="s">
        <v>24</v>
      </c>
      <c r="E617" s="158">
        <v>45657</v>
      </c>
      <c r="F617" s="157" t="s">
        <v>24</v>
      </c>
      <c r="G617" s="155" t="s">
        <v>24</v>
      </c>
    </row>
    <row r="618" spans="1:7" ht="45.75" customHeight="1">
      <c r="A618" s="4" t="s">
        <v>403</v>
      </c>
      <c r="B618" s="157"/>
      <c r="C618" s="157"/>
      <c r="D618" s="157"/>
      <c r="E618" s="158"/>
      <c r="F618" s="157"/>
      <c r="G618" s="155"/>
    </row>
    <row r="619" spans="1:7" ht="55.5" customHeight="1">
      <c r="A619" s="160" t="s">
        <v>404</v>
      </c>
      <c r="B619" s="157" t="s">
        <v>371</v>
      </c>
      <c r="C619" s="157" t="s">
        <v>405</v>
      </c>
      <c r="D619" s="158">
        <v>45292</v>
      </c>
      <c r="E619" s="158">
        <v>45657</v>
      </c>
      <c r="F619" s="2" t="s">
        <v>11</v>
      </c>
      <c r="G619" s="3">
        <v>14596.2</v>
      </c>
    </row>
    <row r="620" spans="1:7" ht="25.5" customHeight="1">
      <c r="A620" s="156"/>
      <c r="B620" s="157"/>
      <c r="C620" s="157"/>
      <c r="D620" s="158"/>
      <c r="E620" s="158"/>
      <c r="F620" s="2" t="s">
        <v>12</v>
      </c>
      <c r="G620" s="1">
        <v>0</v>
      </c>
    </row>
    <row r="621" spans="1:7" ht="25.5" customHeight="1">
      <c r="A621" s="156"/>
      <c r="B621" s="157"/>
      <c r="C621" s="157"/>
      <c r="D621" s="158"/>
      <c r="E621" s="158"/>
      <c r="F621" s="2" t="s">
        <v>13</v>
      </c>
      <c r="G621" s="3">
        <v>3005</v>
      </c>
    </row>
    <row r="622" spans="1:7" ht="25.5" customHeight="1">
      <c r="A622" s="156"/>
      <c r="B622" s="157"/>
      <c r="C622" s="157"/>
      <c r="D622" s="158"/>
      <c r="E622" s="158"/>
      <c r="F622" s="2" t="s">
        <v>14</v>
      </c>
      <c r="G622" s="3">
        <v>11591.2</v>
      </c>
    </row>
    <row r="623" spans="1:7" ht="25.5" customHeight="1">
      <c r="A623" s="156"/>
      <c r="B623" s="157"/>
      <c r="C623" s="157"/>
      <c r="D623" s="158"/>
      <c r="E623" s="158"/>
      <c r="F623" s="2" t="s">
        <v>15</v>
      </c>
      <c r="G623" s="1">
        <v>0</v>
      </c>
    </row>
    <row r="624" spans="1:7" ht="25.5" customHeight="1">
      <c r="A624" s="4" t="s">
        <v>406</v>
      </c>
      <c r="B624" s="157" t="s">
        <v>220</v>
      </c>
      <c r="C624" s="157" t="s">
        <v>24</v>
      </c>
      <c r="D624" s="157" t="s">
        <v>24</v>
      </c>
      <c r="E624" s="157" t="s">
        <v>225</v>
      </c>
      <c r="F624" s="157" t="s">
        <v>24</v>
      </c>
      <c r="G624" s="155" t="s">
        <v>24</v>
      </c>
    </row>
    <row r="625" spans="1:7" ht="60" customHeight="1">
      <c r="A625" s="4" t="s">
        <v>407</v>
      </c>
      <c r="B625" s="157"/>
      <c r="C625" s="157"/>
      <c r="D625" s="157"/>
      <c r="E625" s="157"/>
      <c r="F625" s="157"/>
      <c r="G625" s="155"/>
    </row>
    <row r="626" spans="1:7" ht="55.5" customHeight="1">
      <c r="A626" s="160" t="s">
        <v>408</v>
      </c>
      <c r="B626" s="157" t="s">
        <v>409</v>
      </c>
      <c r="C626" s="157" t="s">
        <v>410</v>
      </c>
      <c r="D626" s="158">
        <v>45292</v>
      </c>
      <c r="E626" s="158">
        <v>45657</v>
      </c>
      <c r="F626" s="2" t="s">
        <v>11</v>
      </c>
      <c r="G626" s="3">
        <v>1303</v>
      </c>
    </row>
    <row r="627" spans="1:7" ht="25.5" customHeight="1">
      <c r="A627" s="156"/>
      <c r="B627" s="157"/>
      <c r="C627" s="157"/>
      <c r="D627" s="158"/>
      <c r="E627" s="158"/>
      <c r="F627" s="2" t="s">
        <v>12</v>
      </c>
      <c r="G627" s="1">
        <v>0</v>
      </c>
    </row>
    <row r="628" spans="1:7" ht="25.5" customHeight="1">
      <c r="A628" s="156"/>
      <c r="B628" s="157"/>
      <c r="C628" s="157"/>
      <c r="D628" s="158"/>
      <c r="E628" s="158"/>
      <c r="F628" s="2" t="s">
        <v>13</v>
      </c>
      <c r="G628" s="1">
        <v>0</v>
      </c>
    </row>
    <row r="629" spans="1:7" ht="25.5" customHeight="1">
      <c r="A629" s="156"/>
      <c r="B629" s="157"/>
      <c r="C629" s="157"/>
      <c r="D629" s="158"/>
      <c r="E629" s="158"/>
      <c r="F629" s="2" t="s">
        <v>14</v>
      </c>
      <c r="G629" s="3">
        <v>1303</v>
      </c>
    </row>
    <row r="630" spans="1:7" ht="25.5" customHeight="1">
      <c r="A630" s="156"/>
      <c r="B630" s="157"/>
      <c r="C630" s="157"/>
      <c r="D630" s="158"/>
      <c r="E630" s="158"/>
      <c r="F630" s="2" t="s">
        <v>15</v>
      </c>
      <c r="G630" s="1">
        <v>0</v>
      </c>
    </row>
    <row r="631" spans="1:7" ht="25.5" customHeight="1">
      <c r="A631" s="4" t="s">
        <v>411</v>
      </c>
      <c r="B631" s="157" t="s">
        <v>409</v>
      </c>
      <c r="C631" s="157" t="s">
        <v>24</v>
      </c>
      <c r="D631" s="157" t="s">
        <v>24</v>
      </c>
      <c r="E631" s="157" t="s">
        <v>413</v>
      </c>
      <c r="F631" s="157" t="s">
        <v>24</v>
      </c>
      <c r="G631" s="155" t="s">
        <v>24</v>
      </c>
    </row>
    <row r="632" spans="1:7" ht="48" customHeight="1">
      <c r="A632" s="4" t="s">
        <v>412</v>
      </c>
      <c r="B632" s="157"/>
      <c r="C632" s="157"/>
      <c r="D632" s="157"/>
      <c r="E632" s="157"/>
      <c r="F632" s="157"/>
      <c r="G632" s="155"/>
    </row>
    <row r="633" spans="1:7" ht="25.5" customHeight="1">
      <c r="A633" s="156" t="s">
        <v>414</v>
      </c>
      <c r="B633" s="157" t="s">
        <v>220</v>
      </c>
      <c r="C633" s="157" t="s">
        <v>415</v>
      </c>
      <c r="D633" s="158">
        <v>45292</v>
      </c>
      <c r="E633" s="158">
        <v>45657</v>
      </c>
      <c r="F633" s="2" t="s">
        <v>11</v>
      </c>
      <c r="G633" s="1">
        <v>34</v>
      </c>
    </row>
    <row r="634" spans="1:7" ht="25.5" customHeight="1">
      <c r="A634" s="156"/>
      <c r="B634" s="157"/>
      <c r="C634" s="157"/>
      <c r="D634" s="158"/>
      <c r="E634" s="158"/>
      <c r="F634" s="2" t="s">
        <v>12</v>
      </c>
      <c r="G634" s="1">
        <v>0</v>
      </c>
    </row>
    <row r="635" spans="1:7" ht="25.5" customHeight="1">
      <c r="A635" s="156"/>
      <c r="B635" s="157"/>
      <c r="C635" s="157"/>
      <c r="D635" s="158"/>
      <c r="E635" s="158"/>
      <c r="F635" s="2" t="s">
        <v>13</v>
      </c>
      <c r="G635" s="1">
        <v>0</v>
      </c>
    </row>
    <row r="636" spans="1:7" ht="25.5" customHeight="1">
      <c r="A636" s="156"/>
      <c r="B636" s="157"/>
      <c r="C636" s="157"/>
      <c r="D636" s="158"/>
      <c r="E636" s="158"/>
      <c r="F636" s="2" t="s">
        <v>14</v>
      </c>
      <c r="G636" s="1">
        <v>34</v>
      </c>
    </row>
    <row r="637" spans="1:7" ht="25.5" customHeight="1">
      <c r="A637" s="156"/>
      <c r="B637" s="157"/>
      <c r="C637" s="157"/>
      <c r="D637" s="158"/>
      <c r="E637" s="158"/>
      <c r="F637" s="2" t="s">
        <v>15</v>
      </c>
      <c r="G637" s="1">
        <v>0</v>
      </c>
    </row>
    <row r="638" spans="1:7" ht="25.5" customHeight="1">
      <c r="A638" s="156" t="s">
        <v>416</v>
      </c>
      <c r="B638" s="157" t="s">
        <v>220</v>
      </c>
      <c r="C638" s="157" t="s">
        <v>417</v>
      </c>
      <c r="D638" s="158">
        <v>45292</v>
      </c>
      <c r="E638" s="158">
        <v>45657</v>
      </c>
      <c r="F638" s="2" t="s">
        <v>11</v>
      </c>
      <c r="G638" s="1">
        <v>34</v>
      </c>
    </row>
    <row r="639" spans="1:7" ht="25.5" customHeight="1">
      <c r="A639" s="156"/>
      <c r="B639" s="157"/>
      <c r="C639" s="157"/>
      <c r="D639" s="158"/>
      <c r="E639" s="158"/>
      <c r="F639" s="2" t="s">
        <v>12</v>
      </c>
      <c r="G639" s="1">
        <v>0</v>
      </c>
    </row>
    <row r="640" spans="1:7" ht="25.5" customHeight="1">
      <c r="A640" s="156"/>
      <c r="B640" s="157"/>
      <c r="C640" s="157"/>
      <c r="D640" s="158"/>
      <c r="E640" s="158"/>
      <c r="F640" s="2" t="s">
        <v>13</v>
      </c>
      <c r="G640" s="1">
        <v>0</v>
      </c>
    </row>
    <row r="641" spans="1:7" ht="25.5" customHeight="1">
      <c r="A641" s="156"/>
      <c r="B641" s="157"/>
      <c r="C641" s="157"/>
      <c r="D641" s="158"/>
      <c r="E641" s="158"/>
      <c r="F641" s="2" t="s">
        <v>14</v>
      </c>
      <c r="G641" s="1">
        <v>34</v>
      </c>
    </row>
    <row r="642" spans="1:7" ht="25.5" customHeight="1">
      <c r="A642" s="156"/>
      <c r="B642" s="157"/>
      <c r="C642" s="157"/>
      <c r="D642" s="158"/>
      <c r="E642" s="158"/>
      <c r="F642" s="2" t="s">
        <v>15</v>
      </c>
      <c r="G642" s="1">
        <v>0</v>
      </c>
    </row>
    <row r="643" spans="1:7" ht="25.5" customHeight="1">
      <c r="A643" s="4" t="s">
        <v>418</v>
      </c>
      <c r="B643" s="157" t="s">
        <v>220</v>
      </c>
      <c r="C643" s="157" t="s">
        <v>24</v>
      </c>
      <c r="D643" s="157" t="s">
        <v>24</v>
      </c>
      <c r="E643" s="157" t="s">
        <v>369</v>
      </c>
      <c r="F643" s="157" t="s">
        <v>24</v>
      </c>
      <c r="G643" s="155" t="s">
        <v>24</v>
      </c>
    </row>
    <row r="644" spans="1:7" ht="25.5" customHeight="1">
      <c r="A644" s="4" t="s">
        <v>419</v>
      </c>
      <c r="B644" s="157"/>
      <c r="C644" s="157"/>
      <c r="D644" s="157"/>
      <c r="E644" s="157"/>
      <c r="F644" s="157"/>
      <c r="G644" s="155"/>
    </row>
    <row r="645" spans="1:7" ht="25.5" customHeight="1">
      <c r="A645" s="4" t="s">
        <v>420</v>
      </c>
      <c r="B645" s="157" t="s">
        <v>409</v>
      </c>
      <c r="C645" s="157" t="s">
        <v>24</v>
      </c>
      <c r="D645" s="157" t="s">
        <v>24</v>
      </c>
      <c r="E645" s="157" t="s">
        <v>369</v>
      </c>
      <c r="F645" s="157" t="s">
        <v>24</v>
      </c>
      <c r="G645" s="155" t="s">
        <v>24</v>
      </c>
    </row>
    <row r="646" spans="1:7" ht="25.5" customHeight="1">
      <c r="A646" s="4" t="s">
        <v>421</v>
      </c>
      <c r="B646" s="157"/>
      <c r="C646" s="157"/>
      <c r="D646" s="157"/>
      <c r="E646" s="157"/>
      <c r="F646" s="157"/>
      <c r="G646" s="155"/>
    </row>
    <row r="647" spans="1:7" ht="25.5" customHeight="1">
      <c r="A647" s="156" t="s">
        <v>422</v>
      </c>
      <c r="B647" s="2" t="s">
        <v>9</v>
      </c>
      <c r="C647" s="2" t="s">
        <v>423</v>
      </c>
      <c r="D647" s="158">
        <v>45292</v>
      </c>
      <c r="E647" s="158">
        <v>45657</v>
      </c>
      <c r="F647" s="2" t="s">
        <v>11</v>
      </c>
      <c r="G647" s="3">
        <v>285082.3</v>
      </c>
    </row>
    <row r="648" spans="1:7" ht="25.5" customHeight="1">
      <c r="A648" s="156"/>
      <c r="B648" s="2" t="s">
        <v>165</v>
      </c>
      <c r="C648" s="2" t="s">
        <v>424</v>
      </c>
      <c r="D648" s="158"/>
      <c r="E648" s="158"/>
      <c r="F648" s="2" t="s">
        <v>12</v>
      </c>
      <c r="G648" s="1">
        <v>0</v>
      </c>
    </row>
    <row r="649" spans="1:7" ht="25.5" customHeight="1">
      <c r="A649" s="156"/>
      <c r="B649" s="5"/>
      <c r="C649" s="2" t="s">
        <v>425</v>
      </c>
      <c r="D649" s="158"/>
      <c r="E649" s="158"/>
      <c r="F649" s="2" t="s">
        <v>13</v>
      </c>
      <c r="G649" s="3">
        <v>5074.3999999999996</v>
      </c>
    </row>
    <row r="650" spans="1:7" ht="25.5" customHeight="1">
      <c r="A650" s="156"/>
      <c r="B650" s="5"/>
      <c r="C650" s="5"/>
      <c r="D650" s="158"/>
      <c r="E650" s="158"/>
      <c r="F650" s="2" t="s">
        <v>14</v>
      </c>
      <c r="G650" s="3">
        <v>280007.90000000002</v>
      </c>
    </row>
    <row r="651" spans="1:7" ht="25.5" customHeight="1">
      <c r="A651" s="156"/>
      <c r="B651" s="5"/>
      <c r="C651" s="5"/>
      <c r="D651" s="158"/>
      <c r="E651" s="158"/>
      <c r="F651" s="2" t="s">
        <v>15</v>
      </c>
      <c r="G651" s="1">
        <v>0</v>
      </c>
    </row>
    <row r="652" spans="1:7" ht="25.5" customHeight="1">
      <c r="A652" s="156" t="s">
        <v>426</v>
      </c>
      <c r="B652" s="2" t="s">
        <v>59</v>
      </c>
      <c r="C652" s="157" t="s">
        <v>428</v>
      </c>
      <c r="D652" s="158">
        <v>45292</v>
      </c>
      <c r="E652" s="158">
        <v>45657</v>
      </c>
      <c r="F652" s="2" t="s">
        <v>11</v>
      </c>
      <c r="G652" s="3">
        <v>103325.9</v>
      </c>
    </row>
    <row r="653" spans="1:7" ht="25.5" customHeight="1">
      <c r="A653" s="156"/>
      <c r="B653" s="2" t="s">
        <v>427</v>
      </c>
      <c r="C653" s="157"/>
      <c r="D653" s="158"/>
      <c r="E653" s="158"/>
      <c r="F653" s="2" t="s">
        <v>12</v>
      </c>
      <c r="G653" s="1">
        <v>0</v>
      </c>
    </row>
    <row r="654" spans="1:7" ht="25.5" customHeight="1">
      <c r="A654" s="156"/>
      <c r="B654" s="5"/>
      <c r="C654" s="157"/>
      <c r="D654" s="158"/>
      <c r="E654" s="158"/>
      <c r="F654" s="2" t="s">
        <v>13</v>
      </c>
      <c r="G654" s="1">
        <v>0</v>
      </c>
    </row>
    <row r="655" spans="1:7" ht="25.5" customHeight="1">
      <c r="A655" s="156"/>
      <c r="B655" s="5"/>
      <c r="C655" s="157"/>
      <c r="D655" s="158"/>
      <c r="E655" s="158"/>
      <c r="F655" s="2" t="s">
        <v>14</v>
      </c>
      <c r="G655" s="3">
        <v>103325.9</v>
      </c>
    </row>
    <row r="656" spans="1:7" ht="25.5" customHeight="1">
      <c r="A656" s="156"/>
      <c r="B656" s="5"/>
      <c r="C656" s="157"/>
      <c r="D656" s="158"/>
      <c r="E656" s="158"/>
      <c r="F656" s="2" t="s">
        <v>15</v>
      </c>
      <c r="G656" s="1">
        <v>0</v>
      </c>
    </row>
    <row r="657" spans="1:7" ht="25.5" customHeight="1">
      <c r="A657" s="156" t="s">
        <v>429</v>
      </c>
      <c r="B657" s="157" t="s">
        <v>430</v>
      </c>
      <c r="C657" s="157" t="s">
        <v>431</v>
      </c>
      <c r="D657" s="158">
        <v>45292</v>
      </c>
      <c r="E657" s="158">
        <v>45657</v>
      </c>
      <c r="F657" s="2" t="s">
        <v>11</v>
      </c>
      <c r="G657" s="1">
        <v>305</v>
      </c>
    </row>
    <row r="658" spans="1:7" ht="25.5" customHeight="1">
      <c r="A658" s="156"/>
      <c r="B658" s="157"/>
      <c r="C658" s="157"/>
      <c r="D658" s="158"/>
      <c r="E658" s="158"/>
      <c r="F658" s="2" t="s">
        <v>12</v>
      </c>
      <c r="G658" s="1">
        <v>0</v>
      </c>
    </row>
    <row r="659" spans="1:7" ht="25.5" customHeight="1">
      <c r="A659" s="156"/>
      <c r="B659" s="157"/>
      <c r="C659" s="157"/>
      <c r="D659" s="158"/>
      <c r="E659" s="158"/>
      <c r="F659" s="2" t="s">
        <v>13</v>
      </c>
      <c r="G659" s="1">
        <v>0</v>
      </c>
    </row>
    <row r="660" spans="1:7" ht="25.5" customHeight="1">
      <c r="A660" s="156"/>
      <c r="B660" s="157"/>
      <c r="C660" s="157"/>
      <c r="D660" s="158"/>
      <c r="E660" s="158"/>
      <c r="F660" s="2" t="s">
        <v>14</v>
      </c>
      <c r="G660" s="1">
        <v>305</v>
      </c>
    </row>
    <row r="661" spans="1:7" ht="25.5" customHeight="1">
      <c r="A661" s="156"/>
      <c r="B661" s="157"/>
      <c r="C661" s="157"/>
      <c r="D661" s="158"/>
      <c r="E661" s="158"/>
      <c r="F661" s="2" t="s">
        <v>15</v>
      </c>
      <c r="G661" s="1">
        <v>0</v>
      </c>
    </row>
    <row r="662" spans="1:7" ht="25.5" customHeight="1">
      <c r="A662" s="156" t="s">
        <v>432</v>
      </c>
      <c r="B662" s="157" t="s">
        <v>433</v>
      </c>
      <c r="C662" s="157" t="s">
        <v>434</v>
      </c>
      <c r="D662" s="158">
        <v>45292</v>
      </c>
      <c r="E662" s="158">
        <v>45657</v>
      </c>
      <c r="F662" s="2" t="s">
        <v>11</v>
      </c>
      <c r="G662" s="3">
        <v>181448.3</v>
      </c>
    </row>
    <row r="663" spans="1:7" ht="25.5" customHeight="1">
      <c r="A663" s="156"/>
      <c r="B663" s="157"/>
      <c r="C663" s="157"/>
      <c r="D663" s="158"/>
      <c r="E663" s="158"/>
      <c r="F663" s="2" t="s">
        <v>12</v>
      </c>
      <c r="G663" s="1">
        <v>0</v>
      </c>
    </row>
    <row r="664" spans="1:7" ht="25.5" customHeight="1">
      <c r="A664" s="156"/>
      <c r="B664" s="157"/>
      <c r="C664" s="157"/>
      <c r="D664" s="158"/>
      <c r="E664" s="158"/>
      <c r="F664" s="2" t="s">
        <v>13</v>
      </c>
      <c r="G664" s="3">
        <v>5071.3</v>
      </c>
    </row>
    <row r="665" spans="1:7" ht="25.5" customHeight="1">
      <c r="A665" s="156"/>
      <c r="B665" s="157"/>
      <c r="C665" s="157"/>
      <c r="D665" s="158"/>
      <c r="E665" s="158"/>
      <c r="F665" s="2" t="s">
        <v>14</v>
      </c>
      <c r="G665" s="3">
        <v>176377</v>
      </c>
    </row>
    <row r="666" spans="1:7" ht="25.5" customHeight="1">
      <c r="A666" s="156"/>
      <c r="B666" s="157"/>
      <c r="C666" s="157"/>
      <c r="D666" s="158"/>
      <c r="E666" s="158"/>
      <c r="F666" s="2" t="s">
        <v>15</v>
      </c>
      <c r="G666" s="1">
        <v>0</v>
      </c>
    </row>
    <row r="667" spans="1:7" ht="25.5" customHeight="1">
      <c r="A667" s="156" t="s">
        <v>435</v>
      </c>
      <c r="B667" s="157" t="s">
        <v>436</v>
      </c>
      <c r="C667" s="157" t="s">
        <v>103</v>
      </c>
      <c r="D667" s="157" t="s">
        <v>24</v>
      </c>
      <c r="E667" s="158">
        <v>45657</v>
      </c>
      <c r="F667" s="2" t="s">
        <v>11</v>
      </c>
      <c r="G667" s="1">
        <v>3.1</v>
      </c>
    </row>
    <row r="668" spans="1:7" ht="25.5" customHeight="1">
      <c r="A668" s="156"/>
      <c r="B668" s="157"/>
      <c r="C668" s="157"/>
      <c r="D668" s="157"/>
      <c r="E668" s="158"/>
      <c r="F668" s="2" t="s">
        <v>12</v>
      </c>
      <c r="G668" s="1">
        <v>0</v>
      </c>
    </row>
    <row r="669" spans="1:7" ht="25.5" customHeight="1">
      <c r="A669" s="156"/>
      <c r="B669" s="157"/>
      <c r="C669" s="157"/>
      <c r="D669" s="157"/>
      <c r="E669" s="158"/>
      <c r="F669" s="2" t="s">
        <v>13</v>
      </c>
      <c r="G669" s="1">
        <v>3.1</v>
      </c>
    </row>
    <row r="670" spans="1:7" ht="25.5" customHeight="1">
      <c r="A670" s="156"/>
      <c r="B670" s="157"/>
      <c r="C670" s="157"/>
      <c r="D670" s="157"/>
      <c r="E670" s="158"/>
      <c r="F670" s="2" t="s">
        <v>14</v>
      </c>
      <c r="G670" s="1">
        <v>0</v>
      </c>
    </row>
    <row r="671" spans="1:7" ht="25.5" customHeight="1">
      <c r="A671" s="156"/>
      <c r="B671" s="157"/>
      <c r="C671" s="157"/>
      <c r="D671" s="157"/>
      <c r="E671" s="158"/>
      <c r="F671" s="2" t="s">
        <v>15</v>
      </c>
      <c r="G671" s="1">
        <v>0</v>
      </c>
    </row>
    <row r="672" spans="1:7" ht="25.5" customHeight="1">
      <c r="A672" s="156" t="s">
        <v>437</v>
      </c>
      <c r="B672" s="2" t="s">
        <v>59</v>
      </c>
      <c r="C672" s="157" t="s">
        <v>439</v>
      </c>
      <c r="D672" s="157" t="s">
        <v>24</v>
      </c>
      <c r="E672" s="158">
        <v>45657</v>
      </c>
      <c r="F672" s="2" t="s">
        <v>11</v>
      </c>
      <c r="G672" s="1">
        <v>0</v>
      </c>
    </row>
    <row r="673" spans="1:7" ht="25.5" customHeight="1">
      <c r="A673" s="156"/>
      <c r="B673" s="2" t="s">
        <v>438</v>
      </c>
      <c r="C673" s="157"/>
      <c r="D673" s="157"/>
      <c r="E673" s="158"/>
      <c r="F673" s="2" t="s">
        <v>12</v>
      </c>
      <c r="G673" s="1">
        <v>0</v>
      </c>
    </row>
    <row r="674" spans="1:7" ht="25.5" customHeight="1">
      <c r="A674" s="156"/>
      <c r="B674" s="2" t="s">
        <v>278</v>
      </c>
      <c r="C674" s="157"/>
      <c r="D674" s="157"/>
      <c r="E674" s="158"/>
      <c r="F674" s="2" t="s">
        <v>13</v>
      </c>
      <c r="G674" s="1">
        <v>0</v>
      </c>
    </row>
    <row r="675" spans="1:7" ht="25.5" customHeight="1">
      <c r="A675" s="156"/>
      <c r="B675" s="5"/>
      <c r="C675" s="157"/>
      <c r="D675" s="157"/>
      <c r="E675" s="158"/>
      <c r="F675" s="2" t="s">
        <v>14</v>
      </c>
      <c r="G675" s="1">
        <v>0</v>
      </c>
    </row>
    <row r="676" spans="1:7" ht="25.5" customHeight="1">
      <c r="A676" s="156"/>
      <c r="B676" s="5"/>
      <c r="C676" s="157"/>
      <c r="D676" s="157"/>
      <c r="E676" s="158"/>
      <c r="F676" s="2" t="s">
        <v>15</v>
      </c>
      <c r="G676" s="1">
        <v>0</v>
      </c>
    </row>
    <row r="677" spans="1:7" ht="25.5" customHeight="1">
      <c r="A677" s="156" t="s">
        <v>440</v>
      </c>
      <c r="B677" s="157"/>
      <c r="C677" s="157"/>
      <c r="D677" s="157" t="s">
        <v>24</v>
      </c>
      <c r="E677" s="157" t="s">
        <v>24</v>
      </c>
      <c r="F677" s="2" t="s">
        <v>11</v>
      </c>
      <c r="G677" s="3">
        <v>8492952.5</v>
      </c>
    </row>
    <row r="678" spans="1:7" ht="25.5" customHeight="1">
      <c r="A678" s="156"/>
      <c r="B678" s="157"/>
      <c r="C678" s="157"/>
      <c r="D678" s="157"/>
      <c r="E678" s="157"/>
      <c r="F678" s="2" t="s">
        <v>12</v>
      </c>
      <c r="G678" s="3">
        <v>779008</v>
      </c>
    </row>
    <row r="679" spans="1:7" ht="25.5" customHeight="1">
      <c r="A679" s="156"/>
      <c r="B679" s="157"/>
      <c r="C679" s="157"/>
      <c r="D679" s="157"/>
      <c r="E679" s="157"/>
      <c r="F679" s="2" t="s">
        <v>13</v>
      </c>
      <c r="G679" s="3">
        <v>6451590.5999999996</v>
      </c>
    </row>
    <row r="680" spans="1:7" ht="25.5" customHeight="1">
      <c r="A680" s="156"/>
      <c r="B680" s="157"/>
      <c r="C680" s="157"/>
      <c r="D680" s="157"/>
      <c r="E680" s="157"/>
      <c r="F680" s="2" t="s">
        <v>14</v>
      </c>
      <c r="G680" s="3">
        <v>1260268.8999999999</v>
      </c>
    </row>
    <row r="681" spans="1:7" ht="25.5" customHeight="1">
      <c r="A681" s="156"/>
      <c r="B681" s="157"/>
      <c r="C681" s="157"/>
      <c r="D681" s="157"/>
      <c r="E681" s="157"/>
      <c r="F681" s="2" t="s">
        <v>15</v>
      </c>
      <c r="G681" s="3">
        <v>2085</v>
      </c>
    </row>
  </sheetData>
  <autoFilter ref="A5:H681"/>
  <mergeCells count="994">
    <mergeCell ref="A677:A681"/>
    <mergeCell ref="B677:B681"/>
    <mergeCell ref="C677:C681"/>
    <mergeCell ref="D677:D681"/>
    <mergeCell ref="E677:E681"/>
    <mergeCell ref="A1:G1"/>
    <mergeCell ref="A667:A671"/>
    <mergeCell ref="B667:B671"/>
    <mergeCell ref="C667:C671"/>
    <mergeCell ref="D667:D671"/>
    <mergeCell ref="E667:E671"/>
    <mergeCell ref="A672:A676"/>
    <mergeCell ref="C672:C676"/>
    <mergeCell ref="D672:D676"/>
    <mergeCell ref="E672:E676"/>
    <mergeCell ref="A657:A661"/>
    <mergeCell ref="B657:B661"/>
    <mergeCell ref="C657:C661"/>
    <mergeCell ref="D657:D661"/>
    <mergeCell ref="E657:E661"/>
    <mergeCell ref="A662:A666"/>
    <mergeCell ref="B662:B666"/>
    <mergeCell ref="C662:C666"/>
    <mergeCell ref="D662:D666"/>
    <mergeCell ref="E662:E666"/>
    <mergeCell ref="A647:A651"/>
    <mergeCell ref="D647:D651"/>
    <mergeCell ref="E647:E651"/>
    <mergeCell ref="A652:A656"/>
    <mergeCell ref="C652:C656"/>
    <mergeCell ref="D652:D656"/>
    <mergeCell ref="E652:E656"/>
    <mergeCell ref="F643:F644"/>
    <mergeCell ref="G643:G644"/>
    <mergeCell ref="B645:B646"/>
    <mergeCell ref="C645:C646"/>
    <mergeCell ref="D645:D646"/>
    <mergeCell ref="E645:E646"/>
    <mergeCell ref="F645:F646"/>
    <mergeCell ref="G645:G646"/>
    <mergeCell ref="A638:A642"/>
    <mergeCell ref="B638:B642"/>
    <mergeCell ref="C638:C642"/>
    <mergeCell ref="D638:D642"/>
    <mergeCell ref="E638:E642"/>
    <mergeCell ref="B643:B644"/>
    <mergeCell ref="C643:C644"/>
    <mergeCell ref="D643:D644"/>
    <mergeCell ref="E643:E644"/>
    <mergeCell ref="F631:F632"/>
    <mergeCell ref="G631:G632"/>
    <mergeCell ref="A633:A637"/>
    <mergeCell ref="B633:B637"/>
    <mergeCell ref="C633:C637"/>
    <mergeCell ref="D633:D637"/>
    <mergeCell ref="E633:E637"/>
    <mergeCell ref="A626:A630"/>
    <mergeCell ref="B626:B630"/>
    <mergeCell ref="C626:C630"/>
    <mergeCell ref="D626:D630"/>
    <mergeCell ref="E626:E630"/>
    <mergeCell ref="B631:B632"/>
    <mergeCell ref="C631:C632"/>
    <mergeCell ref="D631:D632"/>
    <mergeCell ref="E631:E632"/>
    <mergeCell ref="B624:B625"/>
    <mergeCell ref="C624:C625"/>
    <mergeCell ref="D624:D625"/>
    <mergeCell ref="E624:E625"/>
    <mergeCell ref="F624:F625"/>
    <mergeCell ref="G624:G625"/>
    <mergeCell ref="F617:F618"/>
    <mergeCell ref="G617:G618"/>
    <mergeCell ref="A619:A623"/>
    <mergeCell ref="B619:B623"/>
    <mergeCell ref="C619:C623"/>
    <mergeCell ref="D619:D623"/>
    <mergeCell ref="E619:E623"/>
    <mergeCell ref="A612:A616"/>
    <mergeCell ref="B612:B616"/>
    <mergeCell ref="C612:C616"/>
    <mergeCell ref="D612:D616"/>
    <mergeCell ref="E612:E616"/>
    <mergeCell ref="B617:B618"/>
    <mergeCell ref="C617:C618"/>
    <mergeCell ref="D617:D618"/>
    <mergeCell ref="E617:E618"/>
    <mergeCell ref="B610:B611"/>
    <mergeCell ref="C610:C611"/>
    <mergeCell ref="D610:D611"/>
    <mergeCell ref="E610:E611"/>
    <mergeCell ref="F610:F611"/>
    <mergeCell ref="G610:G611"/>
    <mergeCell ref="B608:B609"/>
    <mergeCell ref="C608:C609"/>
    <mergeCell ref="D608:D609"/>
    <mergeCell ref="E608:E609"/>
    <mergeCell ref="F608:F609"/>
    <mergeCell ref="G608:G609"/>
    <mergeCell ref="A598:A602"/>
    <mergeCell ref="B598:B602"/>
    <mergeCell ref="C598:C602"/>
    <mergeCell ref="D598:D602"/>
    <mergeCell ref="E598:E602"/>
    <mergeCell ref="A603:A607"/>
    <mergeCell ref="B603:B607"/>
    <mergeCell ref="D603:D607"/>
    <mergeCell ref="E603:E607"/>
    <mergeCell ref="B596:B597"/>
    <mergeCell ref="C596:C597"/>
    <mergeCell ref="D596:D597"/>
    <mergeCell ref="E596:E597"/>
    <mergeCell ref="F596:F597"/>
    <mergeCell ref="G596:G597"/>
    <mergeCell ref="B594:B595"/>
    <mergeCell ref="C594:C595"/>
    <mergeCell ref="D594:D595"/>
    <mergeCell ref="E594:E595"/>
    <mergeCell ref="F594:F595"/>
    <mergeCell ref="G594:G595"/>
    <mergeCell ref="B592:B593"/>
    <mergeCell ref="C592:C593"/>
    <mergeCell ref="D592:D593"/>
    <mergeCell ref="E592:E593"/>
    <mergeCell ref="F592:F593"/>
    <mergeCell ref="G592:G593"/>
    <mergeCell ref="A582:A586"/>
    <mergeCell ref="B582:B586"/>
    <mergeCell ref="C582:C586"/>
    <mergeCell ref="D582:D586"/>
    <mergeCell ref="E582:E586"/>
    <mergeCell ref="A587:A591"/>
    <mergeCell ref="B587:B591"/>
    <mergeCell ref="C587:C591"/>
    <mergeCell ref="D587:D591"/>
    <mergeCell ref="E587:E591"/>
    <mergeCell ref="B580:B581"/>
    <mergeCell ref="C580:C581"/>
    <mergeCell ref="D580:D581"/>
    <mergeCell ref="E580:E581"/>
    <mergeCell ref="F580:F581"/>
    <mergeCell ref="G580:G581"/>
    <mergeCell ref="B578:B579"/>
    <mergeCell ref="C578:C579"/>
    <mergeCell ref="D578:D579"/>
    <mergeCell ref="E578:E579"/>
    <mergeCell ref="F578:F579"/>
    <mergeCell ref="G578:G579"/>
    <mergeCell ref="A568:A572"/>
    <mergeCell ref="B568:B572"/>
    <mergeCell ref="C568:C572"/>
    <mergeCell ref="D568:D572"/>
    <mergeCell ref="E568:E572"/>
    <mergeCell ref="A573:A577"/>
    <mergeCell ref="B573:B577"/>
    <mergeCell ref="C573:C577"/>
    <mergeCell ref="D573:D577"/>
    <mergeCell ref="E573:E577"/>
    <mergeCell ref="B566:B567"/>
    <mergeCell ref="C566:C567"/>
    <mergeCell ref="D566:D567"/>
    <mergeCell ref="E566:E567"/>
    <mergeCell ref="F566:F567"/>
    <mergeCell ref="G566:G567"/>
    <mergeCell ref="B564:B565"/>
    <mergeCell ref="C564:C565"/>
    <mergeCell ref="D564:D565"/>
    <mergeCell ref="E564:E565"/>
    <mergeCell ref="F564:F565"/>
    <mergeCell ref="G564:G565"/>
    <mergeCell ref="A554:A558"/>
    <mergeCell ref="B554:B558"/>
    <mergeCell ref="C554:C558"/>
    <mergeCell ref="D554:D558"/>
    <mergeCell ref="E554:E558"/>
    <mergeCell ref="A559:A563"/>
    <mergeCell ref="B559:B563"/>
    <mergeCell ref="C559:C563"/>
    <mergeCell ref="D559:D563"/>
    <mergeCell ref="E559:E563"/>
    <mergeCell ref="F547:F548"/>
    <mergeCell ref="G547:G548"/>
    <mergeCell ref="A549:A553"/>
    <mergeCell ref="B549:B553"/>
    <mergeCell ref="C549:C553"/>
    <mergeCell ref="D549:D553"/>
    <mergeCell ref="E549:E553"/>
    <mergeCell ref="A542:A546"/>
    <mergeCell ref="B542:B546"/>
    <mergeCell ref="C542:C546"/>
    <mergeCell ref="D542:D546"/>
    <mergeCell ref="E542:E546"/>
    <mergeCell ref="B547:B548"/>
    <mergeCell ref="C547:C548"/>
    <mergeCell ref="D547:D548"/>
    <mergeCell ref="E547:E548"/>
    <mergeCell ref="F538:F539"/>
    <mergeCell ref="G538:G539"/>
    <mergeCell ref="B540:B541"/>
    <mergeCell ref="C540:C541"/>
    <mergeCell ref="D540:D541"/>
    <mergeCell ref="E540:E541"/>
    <mergeCell ref="F540:F541"/>
    <mergeCell ref="G540:G541"/>
    <mergeCell ref="A533:A537"/>
    <mergeCell ref="B533:B537"/>
    <mergeCell ref="C533:C537"/>
    <mergeCell ref="D533:D537"/>
    <mergeCell ref="E533:E537"/>
    <mergeCell ref="B538:B539"/>
    <mergeCell ref="C538:C539"/>
    <mergeCell ref="D538:D539"/>
    <mergeCell ref="E538:E539"/>
    <mergeCell ref="F526:F527"/>
    <mergeCell ref="G526:G527"/>
    <mergeCell ref="A528:A532"/>
    <mergeCell ref="B528:B532"/>
    <mergeCell ref="C528:C532"/>
    <mergeCell ref="D528:D532"/>
    <mergeCell ref="E528:E532"/>
    <mergeCell ref="A521:A525"/>
    <mergeCell ref="B521:B525"/>
    <mergeCell ref="C521:C525"/>
    <mergeCell ref="D521:D525"/>
    <mergeCell ref="E521:E525"/>
    <mergeCell ref="B526:B527"/>
    <mergeCell ref="C526:C527"/>
    <mergeCell ref="D526:D527"/>
    <mergeCell ref="E526:E527"/>
    <mergeCell ref="B519:B520"/>
    <mergeCell ref="C519:C520"/>
    <mergeCell ref="D519:D520"/>
    <mergeCell ref="E519:E520"/>
    <mergeCell ref="F519:F520"/>
    <mergeCell ref="G519:G520"/>
    <mergeCell ref="A509:A513"/>
    <mergeCell ref="B509:B513"/>
    <mergeCell ref="C509:C513"/>
    <mergeCell ref="D509:D513"/>
    <mergeCell ref="E509:E513"/>
    <mergeCell ref="A514:A518"/>
    <mergeCell ref="B514:B518"/>
    <mergeCell ref="C514:C518"/>
    <mergeCell ref="D514:D518"/>
    <mergeCell ref="E514:E518"/>
    <mergeCell ref="B507:B508"/>
    <mergeCell ref="C507:C508"/>
    <mergeCell ref="D507:D508"/>
    <mergeCell ref="E507:E508"/>
    <mergeCell ref="F507:F508"/>
    <mergeCell ref="G507:G508"/>
    <mergeCell ref="A497:A501"/>
    <mergeCell ref="B497:B501"/>
    <mergeCell ref="C497:C501"/>
    <mergeCell ref="D497:D501"/>
    <mergeCell ref="E497:E501"/>
    <mergeCell ref="A502:A506"/>
    <mergeCell ref="B502:B506"/>
    <mergeCell ref="C502:C506"/>
    <mergeCell ref="D502:D506"/>
    <mergeCell ref="E502:E506"/>
    <mergeCell ref="F493:F494"/>
    <mergeCell ref="G493:G494"/>
    <mergeCell ref="B495:B496"/>
    <mergeCell ref="C495:C496"/>
    <mergeCell ref="D495:D496"/>
    <mergeCell ref="E495:E496"/>
    <mergeCell ref="F495:F496"/>
    <mergeCell ref="G495:G496"/>
    <mergeCell ref="A488:A492"/>
    <mergeCell ref="B488:B492"/>
    <mergeCell ref="C488:C492"/>
    <mergeCell ref="D488:D492"/>
    <mergeCell ref="E488:E492"/>
    <mergeCell ref="B493:B494"/>
    <mergeCell ref="C493:C494"/>
    <mergeCell ref="D493:D494"/>
    <mergeCell ref="E493:E494"/>
    <mergeCell ref="F484:F485"/>
    <mergeCell ref="G484:G485"/>
    <mergeCell ref="B486:B487"/>
    <mergeCell ref="C486:C487"/>
    <mergeCell ref="D486:D487"/>
    <mergeCell ref="E486:E487"/>
    <mergeCell ref="F486:F487"/>
    <mergeCell ref="G486:G487"/>
    <mergeCell ref="A479:A483"/>
    <mergeCell ref="B479:B483"/>
    <mergeCell ref="C479:C483"/>
    <mergeCell ref="D479:D483"/>
    <mergeCell ref="E479:E483"/>
    <mergeCell ref="B484:B485"/>
    <mergeCell ref="C484:C485"/>
    <mergeCell ref="D484:D485"/>
    <mergeCell ref="E484:E485"/>
    <mergeCell ref="A469:A473"/>
    <mergeCell ref="B469:B473"/>
    <mergeCell ref="C469:C473"/>
    <mergeCell ref="D469:D473"/>
    <mergeCell ref="E469:E473"/>
    <mergeCell ref="A474:A478"/>
    <mergeCell ref="B474:B478"/>
    <mergeCell ref="C474:C478"/>
    <mergeCell ref="D474:D478"/>
    <mergeCell ref="E474:E478"/>
    <mergeCell ref="B467:B468"/>
    <mergeCell ref="C467:C468"/>
    <mergeCell ref="D467:D468"/>
    <mergeCell ref="E467:E468"/>
    <mergeCell ref="F467:F468"/>
    <mergeCell ref="G467:G468"/>
    <mergeCell ref="F460:F461"/>
    <mergeCell ref="G460:G461"/>
    <mergeCell ref="A462:A466"/>
    <mergeCell ref="B462:B466"/>
    <mergeCell ref="C462:C466"/>
    <mergeCell ref="D462:D466"/>
    <mergeCell ref="E462:E466"/>
    <mergeCell ref="A455:A459"/>
    <mergeCell ref="B455:B459"/>
    <mergeCell ref="C455:C459"/>
    <mergeCell ref="D455:D459"/>
    <mergeCell ref="E455:E459"/>
    <mergeCell ref="B460:B461"/>
    <mergeCell ref="C460:C461"/>
    <mergeCell ref="D460:D461"/>
    <mergeCell ref="E460:E461"/>
    <mergeCell ref="B453:B454"/>
    <mergeCell ref="C453:C454"/>
    <mergeCell ref="D453:D454"/>
    <mergeCell ref="E453:E454"/>
    <mergeCell ref="F453:F454"/>
    <mergeCell ref="G453:G454"/>
    <mergeCell ref="A443:A447"/>
    <mergeCell ref="B443:B447"/>
    <mergeCell ref="C443:C447"/>
    <mergeCell ref="D443:D447"/>
    <mergeCell ref="E443:E447"/>
    <mergeCell ref="A448:A452"/>
    <mergeCell ref="B448:B452"/>
    <mergeCell ref="C448:C452"/>
    <mergeCell ref="D448:D452"/>
    <mergeCell ref="E448:E452"/>
    <mergeCell ref="B441:B442"/>
    <mergeCell ref="C441:C442"/>
    <mergeCell ref="D441:D442"/>
    <mergeCell ref="E441:E442"/>
    <mergeCell ref="F441:F442"/>
    <mergeCell ref="G441:G442"/>
    <mergeCell ref="A431:A435"/>
    <mergeCell ref="B431:B435"/>
    <mergeCell ref="C431:C435"/>
    <mergeCell ref="D431:D435"/>
    <mergeCell ref="E431:E435"/>
    <mergeCell ref="A436:A440"/>
    <mergeCell ref="B436:B440"/>
    <mergeCell ref="C436:C440"/>
    <mergeCell ref="D436:D440"/>
    <mergeCell ref="E436:E440"/>
    <mergeCell ref="B429:B430"/>
    <mergeCell ref="C429:C430"/>
    <mergeCell ref="D429:D430"/>
    <mergeCell ref="E429:E430"/>
    <mergeCell ref="F429:F430"/>
    <mergeCell ref="G429:G430"/>
    <mergeCell ref="F422:F423"/>
    <mergeCell ref="G422:G423"/>
    <mergeCell ref="A424:A428"/>
    <mergeCell ref="B424:B428"/>
    <mergeCell ref="C424:C428"/>
    <mergeCell ref="D424:D428"/>
    <mergeCell ref="E424:E428"/>
    <mergeCell ref="A417:A421"/>
    <mergeCell ref="C417:C421"/>
    <mergeCell ref="D417:D421"/>
    <mergeCell ref="E417:E421"/>
    <mergeCell ref="B422:B423"/>
    <mergeCell ref="C422:C423"/>
    <mergeCell ref="D422:D423"/>
    <mergeCell ref="E422:E423"/>
    <mergeCell ref="F413:F414"/>
    <mergeCell ref="G413:G414"/>
    <mergeCell ref="B415:B416"/>
    <mergeCell ref="C415:C416"/>
    <mergeCell ref="D415:D416"/>
    <mergeCell ref="E415:E416"/>
    <mergeCell ref="F415:F416"/>
    <mergeCell ref="G415:G416"/>
    <mergeCell ref="A408:A412"/>
    <mergeCell ref="B408:B412"/>
    <mergeCell ref="C408:C412"/>
    <mergeCell ref="D408:D412"/>
    <mergeCell ref="E408:E412"/>
    <mergeCell ref="B413:B414"/>
    <mergeCell ref="C413:C414"/>
    <mergeCell ref="D413:D414"/>
    <mergeCell ref="E413:E414"/>
    <mergeCell ref="B406:B407"/>
    <mergeCell ref="C406:C407"/>
    <mergeCell ref="D406:D407"/>
    <mergeCell ref="E406:E407"/>
    <mergeCell ref="F406:F407"/>
    <mergeCell ref="G406:G407"/>
    <mergeCell ref="F399:F400"/>
    <mergeCell ref="G399:G400"/>
    <mergeCell ref="A401:A405"/>
    <mergeCell ref="B401:B405"/>
    <mergeCell ref="C401:C405"/>
    <mergeCell ref="D401:D405"/>
    <mergeCell ref="E401:E405"/>
    <mergeCell ref="A394:A398"/>
    <mergeCell ref="B394:B398"/>
    <mergeCell ref="C394:C398"/>
    <mergeCell ref="D394:D398"/>
    <mergeCell ref="E394:E398"/>
    <mergeCell ref="B399:B400"/>
    <mergeCell ref="C399:C400"/>
    <mergeCell ref="D399:D400"/>
    <mergeCell ref="E399:E400"/>
    <mergeCell ref="B392:B393"/>
    <mergeCell ref="C392:C393"/>
    <mergeCell ref="D392:D393"/>
    <mergeCell ref="E392:E393"/>
    <mergeCell ref="F392:F393"/>
    <mergeCell ref="G392:G393"/>
    <mergeCell ref="B390:B391"/>
    <mergeCell ref="C390:C391"/>
    <mergeCell ref="D390:D391"/>
    <mergeCell ref="E390:E391"/>
    <mergeCell ref="F390:F391"/>
    <mergeCell ref="G390:G391"/>
    <mergeCell ref="A380:A384"/>
    <mergeCell ref="B380:B384"/>
    <mergeCell ref="C380:C384"/>
    <mergeCell ref="D380:D384"/>
    <mergeCell ref="E380:E384"/>
    <mergeCell ref="A385:A389"/>
    <mergeCell ref="B385:B389"/>
    <mergeCell ref="C385:C389"/>
    <mergeCell ref="D385:D389"/>
    <mergeCell ref="E385:E389"/>
    <mergeCell ref="B378:B379"/>
    <mergeCell ref="C378:C379"/>
    <mergeCell ref="D378:D379"/>
    <mergeCell ref="E378:E379"/>
    <mergeCell ref="F378:F379"/>
    <mergeCell ref="G378:G379"/>
    <mergeCell ref="F371:F372"/>
    <mergeCell ref="G371:G372"/>
    <mergeCell ref="A373:A377"/>
    <mergeCell ref="B373:B377"/>
    <mergeCell ref="C373:C377"/>
    <mergeCell ref="D373:D377"/>
    <mergeCell ref="E373:E377"/>
    <mergeCell ref="A367:A370"/>
    <mergeCell ref="B367:B370"/>
    <mergeCell ref="C367:C370"/>
    <mergeCell ref="D367:D370"/>
    <mergeCell ref="E367:E370"/>
    <mergeCell ref="B371:B372"/>
    <mergeCell ref="C371:C372"/>
    <mergeCell ref="D371:D372"/>
    <mergeCell ref="E371:E372"/>
    <mergeCell ref="F360:F361"/>
    <mergeCell ref="G360:G361"/>
    <mergeCell ref="A362:A366"/>
    <mergeCell ref="B362:B366"/>
    <mergeCell ref="C362:C366"/>
    <mergeCell ref="D362:D366"/>
    <mergeCell ref="E362:E366"/>
    <mergeCell ref="A355:A359"/>
    <mergeCell ref="B355:B359"/>
    <mergeCell ref="C355:C359"/>
    <mergeCell ref="D355:D359"/>
    <mergeCell ref="E355:E359"/>
    <mergeCell ref="B360:B361"/>
    <mergeCell ref="C360:C361"/>
    <mergeCell ref="D360:D361"/>
    <mergeCell ref="E360:E361"/>
    <mergeCell ref="F348:F349"/>
    <mergeCell ref="G348:G349"/>
    <mergeCell ref="A350:A354"/>
    <mergeCell ref="B350:B354"/>
    <mergeCell ref="C350:C354"/>
    <mergeCell ref="D350:D354"/>
    <mergeCell ref="E350:E354"/>
    <mergeCell ref="A343:A347"/>
    <mergeCell ref="B343:B347"/>
    <mergeCell ref="C343:C347"/>
    <mergeCell ref="D343:D347"/>
    <mergeCell ref="E343:E347"/>
    <mergeCell ref="B348:B349"/>
    <mergeCell ref="C348:C349"/>
    <mergeCell ref="D348:D349"/>
    <mergeCell ref="E348:E349"/>
    <mergeCell ref="B341:B342"/>
    <mergeCell ref="C341:C342"/>
    <mergeCell ref="D341:D342"/>
    <mergeCell ref="E341:E342"/>
    <mergeCell ref="F341:F342"/>
    <mergeCell ref="G341:G342"/>
    <mergeCell ref="F333:F334"/>
    <mergeCell ref="G333:G334"/>
    <mergeCell ref="A336:A340"/>
    <mergeCell ref="B336:B340"/>
    <mergeCell ref="C336:C340"/>
    <mergeCell ref="D336:D340"/>
    <mergeCell ref="E336:E340"/>
    <mergeCell ref="A328:A332"/>
    <mergeCell ref="B328:B332"/>
    <mergeCell ref="C328:C332"/>
    <mergeCell ref="D328:D332"/>
    <mergeCell ref="E328:E332"/>
    <mergeCell ref="B333:B334"/>
    <mergeCell ref="C333:C334"/>
    <mergeCell ref="D333:D334"/>
    <mergeCell ref="E333:E334"/>
    <mergeCell ref="B326:B327"/>
    <mergeCell ref="C326:C327"/>
    <mergeCell ref="D326:D327"/>
    <mergeCell ref="E326:E327"/>
    <mergeCell ref="F326:F327"/>
    <mergeCell ref="G326:G327"/>
    <mergeCell ref="A316:A320"/>
    <mergeCell ref="B316:B320"/>
    <mergeCell ref="C316:C320"/>
    <mergeCell ref="D316:D320"/>
    <mergeCell ref="E316:E320"/>
    <mergeCell ref="A321:A325"/>
    <mergeCell ref="B321:B325"/>
    <mergeCell ref="C321:C325"/>
    <mergeCell ref="D321:D325"/>
    <mergeCell ref="E321:E325"/>
    <mergeCell ref="B314:B315"/>
    <mergeCell ref="C314:C315"/>
    <mergeCell ref="D314:D315"/>
    <mergeCell ref="E314:E315"/>
    <mergeCell ref="F314:F315"/>
    <mergeCell ref="G314:G315"/>
    <mergeCell ref="F307:F308"/>
    <mergeCell ref="G307:G308"/>
    <mergeCell ref="A309:A313"/>
    <mergeCell ref="B309:B313"/>
    <mergeCell ref="C309:C313"/>
    <mergeCell ref="D309:D313"/>
    <mergeCell ref="E309:E313"/>
    <mergeCell ref="A302:A306"/>
    <mergeCell ref="B302:B306"/>
    <mergeCell ref="C302:C306"/>
    <mergeCell ref="D302:D306"/>
    <mergeCell ref="E302:E306"/>
    <mergeCell ref="B307:B308"/>
    <mergeCell ref="C307:C308"/>
    <mergeCell ref="D307:D308"/>
    <mergeCell ref="E307:E308"/>
    <mergeCell ref="B300:B301"/>
    <mergeCell ref="C300:C301"/>
    <mergeCell ref="D300:D301"/>
    <mergeCell ref="E300:E301"/>
    <mergeCell ref="F300:F301"/>
    <mergeCell ref="G300:G301"/>
    <mergeCell ref="F293:F294"/>
    <mergeCell ref="G293:G294"/>
    <mergeCell ref="A295:A299"/>
    <mergeCell ref="B295:B299"/>
    <mergeCell ref="C295:C299"/>
    <mergeCell ref="D295:D299"/>
    <mergeCell ref="E295:E299"/>
    <mergeCell ref="A288:A292"/>
    <mergeCell ref="B288:B292"/>
    <mergeCell ref="C288:C292"/>
    <mergeCell ref="D288:D292"/>
    <mergeCell ref="E288:E292"/>
    <mergeCell ref="B293:B294"/>
    <mergeCell ref="C293:C294"/>
    <mergeCell ref="D293:D294"/>
    <mergeCell ref="E293:E294"/>
    <mergeCell ref="B286:B287"/>
    <mergeCell ref="C286:C287"/>
    <mergeCell ref="D286:D287"/>
    <mergeCell ref="E286:E287"/>
    <mergeCell ref="F286:F287"/>
    <mergeCell ref="G286:G287"/>
    <mergeCell ref="F279:F280"/>
    <mergeCell ref="G279:G280"/>
    <mergeCell ref="A281:A285"/>
    <mergeCell ref="B281:B285"/>
    <mergeCell ref="C281:C285"/>
    <mergeCell ref="D281:D285"/>
    <mergeCell ref="E281:E285"/>
    <mergeCell ref="A274:A278"/>
    <mergeCell ref="B274:B278"/>
    <mergeCell ref="C274:C278"/>
    <mergeCell ref="D274:D278"/>
    <mergeCell ref="E274:E278"/>
    <mergeCell ref="B279:B280"/>
    <mergeCell ref="C279:C280"/>
    <mergeCell ref="D279:D280"/>
    <mergeCell ref="E279:E280"/>
    <mergeCell ref="B272:B273"/>
    <mergeCell ref="C272:C273"/>
    <mergeCell ref="D272:D273"/>
    <mergeCell ref="E272:E273"/>
    <mergeCell ref="F272:F273"/>
    <mergeCell ref="G272:G273"/>
    <mergeCell ref="F265:F266"/>
    <mergeCell ref="G265:G266"/>
    <mergeCell ref="A267:A271"/>
    <mergeCell ref="B267:B271"/>
    <mergeCell ref="C267:C271"/>
    <mergeCell ref="D267:D271"/>
    <mergeCell ref="E267:E271"/>
    <mergeCell ref="A260:A264"/>
    <mergeCell ref="B260:B264"/>
    <mergeCell ref="C260:C264"/>
    <mergeCell ref="D260:D264"/>
    <mergeCell ref="E260:E264"/>
    <mergeCell ref="B265:B266"/>
    <mergeCell ref="C265:C266"/>
    <mergeCell ref="D265:D266"/>
    <mergeCell ref="E265:E266"/>
    <mergeCell ref="B258:B259"/>
    <mergeCell ref="C258:C259"/>
    <mergeCell ref="D258:D259"/>
    <mergeCell ref="E258:E259"/>
    <mergeCell ref="F258:F259"/>
    <mergeCell ref="G258:G259"/>
    <mergeCell ref="A248:A252"/>
    <mergeCell ref="B248:B252"/>
    <mergeCell ref="C248:C252"/>
    <mergeCell ref="D248:D252"/>
    <mergeCell ref="E248:E252"/>
    <mergeCell ref="A253:A257"/>
    <mergeCell ref="B253:B257"/>
    <mergeCell ref="C253:C257"/>
    <mergeCell ref="D253:D257"/>
    <mergeCell ref="E253:E257"/>
    <mergeCell ref="F241:F242"/>
    <mergeCell ref="G241:G242"/>
    <mergeCell ref="A243:A247"/>
    <mergeCell ref="B243:B247"/>
    <mergeCell ref="D243:D247"/>
    <mergeCell ref="E243:E247"/>
    <mergeCell ref="A236:A240"/>
    <mergeCell ref="B236:B240"/>
    <mergeCell ref="C236:C240"/>
    <mergeCell ref="D236:D240"/>
    <mergeCell ref="E236:E240"/>
    <mergeCell ref="B241:B242"/>
    <mergeCell ref="C241:C242"/>
    <mergeCell ref="D241:D242"/>
    <mergeCell ref="E241:E242"/>
    <mergeCell ref="B234:B235"/>
    <mergeCell ref="C234:C235"/>
    <mergeCell ref="D234:D235"/>
    <mergeCell ref="E234:E235"/>
    <mergeCell ref="F234:F235"/>
    <mergeCell ref="G234:G235"/>
    <mergeCell ref="A224:A228"/>
    <mergeCell ref="B224:B228"/>
    <mergeCell ref="C224:C228"/>
    <mergeCell ref="D224:D228"/>
    <mergeCell ref="E224:E228"/>
    <mergeCell ref="A229:A233"/>
    <mergeCell ref="B229:B233"/>
    <mergeCell ref="C229:C233"/>
    <mergeCell ref="D229:D233"/>
    <mergeCell ref="E229:E233"/>
    <mergeCell ref="B222:B223"/>
    <mergeCell ref="C222:C223"/>
    <mergeCell ref="D222:D223"/>
    <mergeCell ref="E222:E223"/>
    <mergeCell ref="F222:F223"/>
    <mergeCell ref="G222:G223"/>
    <mergeCell ref="B219:B220"/>
    <mergeCell ref="C219:C220"/>
    <mergeCell ref="D219:D220"/>
    <mergeCell ref="E219:E220"/>
    <mergeCell ref="F219:F220"/>
    <mergeCell ref="G219:G220"/>
    <mergeCell ref="A209:A213"/>
    <mergeCell ref="B209:B213"/>
    <mergeCell ref="C209:C213"/>
    <mergeCell ref="D209:D213"/>
    <mergeCell ref="E209:E213"/>
    <mergeCell ref="A214:A218"/>
    <mergeCell ref="B214:B218"/>
    <mergeCell ref="C214:C218"/>
    <mergeCell ref="D214:D218"/>
    <mergeCell ref="E214:E218"/>
    <mergeCell ref="B207:B208"/>
    <mergeCell ref="C207:C208"/>
    <mergeCell ref="D207:D208"/>
    <mergeCell ref="E207:E208"/>
    <mergeCell ref="F207:F208"/>
    <mergeCell ref="G207:G208"/>
    <mergeCell ref="F200:F201"/>
    <mergeCell ref="G200:G201"/>
    <mergeCell ref="A202:A206"/>
    <mergeCell ref="B202:B206"/>
    <mergeCell ref="C202:C206"/>
    <mergeCell ref="D202:D206"/>
    <mergeCell ref="E202:E206"/>
    <mergeCell ref="A195:A199"/>
    <mergeCell ref="B195:B199"/>
    <mergeCell ref="C195:C199"/>
    <mergeCell ref="D195:D199"/>
    <mergeCell ref="E195:E199"/>
    <mergeCell ref="B200:B201"/>
    <mergeCell ref="C200:C201"/>
    <mergeCell ref="D200:D201"/>
    <mergeCell ref="E200:E201"/>
    <mergeCell ref="F188:F189"/>
    <mergeCell ref="G188:G189"/>
    <mergeCell ref="A190:A194"/>
    <mergeCell ref="B190:B194"/>
    <mergeCell ref="C190:C194"/>
    <mergeCell ref="D190:D194"/>
    <mergeCell ref="E190:E194"/>
    <mergeCell ref="A183:A187"/>
    <mergeCell ref="B183:B187"/>
    <mergeCell ref="C183:C187"/>
    <mergeCell ref="D183:D187"/>
    <mergeCell ref="E183:E187"/>
    <mergeCell ref="B188:B189"/>
    <mergeCell ref="C188:C189"/>
    <mergeCell ref="D188:D189"/>
    <mergeCell ref="E188:E189"/>
    <mergeCell ref="B181:B182"/>
    <mergeCell ref="C181:C182"/>
    <mergeCell ref="D181:D182"/>
    <mergeCell ref="E181:E182"/>
    <mergeCell ref="F181:F182"/>
    <mergeCell ref="G181:G182"/>
    <mergeCell ref="A171:A175"/>
    <mergeCell ref="B171:B175"/>
    <mergeCell ref="C171:C175"/>
    <mergeCell ref="D171:D175"/>
    <mergeCell ref="E171:E175"/>
    <mergeCell ref="A176:A180"/>
    <mergeCell ref="B176:B180"/>
    <mergeCell ref="C176:C180"/>
    <mergeCell ref="D176:D180"/>
    <mergeCell ref="E176:E180"/>
    <mergeCell ref="F167:F168"/>
    <mergeCell ref="G167:G168"/>
    <mergeCell ref="B169:B170"/>
    <mergeCell ref="C169:C170"/>
    <mergeCell ref="D169:D170"/>
    <mergeCell ref="E169:E170"/>
    <mergeCell ref="F169:F170"/>
    <mergeCell ref="G169:G170"/>
    <mergeCell ref="A162:A166"/>
    <mergeCell ref="B162:B166"/>
    <mergeCell ref="C162:C166"/>
    <mergeCell ref="D162:D166"/>
    <mergeCell ref="E162:E166"/>
    <mergeCell ref="B167:B168"/>
    <mergeCell ref="C167:C168"/>
    <mergeCell ref="D167:D168"/>
    <mergeCell ref="E167:E168"/>
    <mergeCell ref="F155:F156"/>
    <mergeCell ref="G155:G156"/>
    <mergeCell ref="A157:A161"/>
    <mergeCell ref="B157:B161"/>
    <mergeCell ref="C157:C161"/>
    <mergeCell ref="D157:D161"/>
    <mergeCell ref="E157:E161"/>
    <mergeCell ref="A150:A154"/>
    <mergeCell ref="B150:B154"/>
    <mergeCell ref="C150:C154"/>
    <mergeCell ref="D150:D154"/>
    <mergeCell ref="E150:E154"/>
    <mergeCell ref="B155:B156"/>
    <mergeCell ref="C155:C156"/>
    <mergeCell ref="D155:D156"/>
    <mergeCell ref="E155:E156"/>
    <mergeCell ref="F143:F144"/>
    <mergeCell ref="G143:G144"/>
    <mergeCell ref="A145:A149"/>
    <mergeCell ref="B145:B149"/>
    <mergeCell ref="C145:C149"/>
    <mergeCell ref="D145:D149"/>
    <mergeCell ref="E145:E149"/>
    <mergeCell ref="A138:A142"/>
    <mergeCell ref="B138:B142"/>
    <mergeCell ref="C138:C142"/>
    <mergeCell ref="D138:D142"/>
    <mergeCell ref="E138:E142"/>
    <mergeCell ref="B143:B144"/>
    <mergeCell ref="C143:C144"/>
    <mergeCell ref="D143:D144"/>
    <mergeCell ref="E143:E144"/>
    <mergeCell ref="F131:F132"/>
    <mergeCell ref="G131:G132"/>
    <mergeCell ref="A133:A137"/>
    <mergeCell ref="B133:B137"/>
    <mergeCell ref="C133:C137"/>
    <mergeCell ref="D133:D137"/>
    <mergeCell ref="E133:E137"/>
    <mergeCell ref="A126:A130"/>
    <mergeCell ref="B126:B130"/>
    <mergeCell ref="C126:C130"/>
    <mergeCell ref="D126:D130"/>
    <mergeCell ref="E126:E130"/>
    <mergeCell ref="B131:B132"/>
    <mergeCell ref="C131:C132"/>
    <mergeCell ref="D131:D132"/>
    <mergeCell ref="E131:E132"/>
    <mergeCell ref="B124:B125"/>
    <mergeCell ref="C124:C125"/>
    <mergeCell ref="D124:D125"/>
    <mergeCell ref="E124:E125"/>
    <mergeCell ref="F124:F125"/>
    <mergeCell ref="G124:G125"/>
    <mergeCell ref="B122:B123"/>
    <mergeCell ref="C122:C123"/>
    <mergeCell ref="D122:D123"/>
    <mergeCell ref="E122:E123"/>
    <mergeCell ref="F122:F123"/>
    <mergeCell ref="G122:G123"/>
    <mergeCell ref="B120:B121"/>
    <mergeCell ref="C120:C121"/>
    <mergeCell ref="D120:D121"/>
    <mergeCell ref="E120:E121"/>
    <mergeCell ref="F120:F121"/>
    <mergeCell ref="G120:G121"/>
    <mergeCell ref="F113:F114"/>
    <mergeCell ref="G113:G114"/>
    <mergeCell ref="A115:A119"/>
    <mergeCell ref="B115:B119"/>
    <mergeCell ref="C115:C119"/>
    <mergeCell ref="D115:D119"/>
    <mergeCell ref="E115:E119"/>
    <mergeCell ref="A108:A112"/>
    <mergeCell ref="B108:B112"/>
    <mergeCell ref="C108:C112"/>
    <mergeCell ref="D108:D112"/>
    <mergeCell ref="E108:E112"/>
    <mergeCell ref="B113:B114"/>
    <mergeCell ref="C113:C114"/>
    <mergeCell ref="D113:D114"/>
    <mergeCell ref="E113:E114"/>
    <mergeCell ref="F101:F102"/>
    <mergeCell ref="G101:G102"/>
    <mergeCell ref="A103:A107"/>
    <mergeCell ref="B103:B107"/>
    <mergeCell ref="D103:D107"/>
    <mergeCell ref="E103:E107"/>
    <mergeCell ref="A96:A100"/>
    <mergeCell ref="B96:B100"/>
    <mergeCell ref="C96:C100"/>
    <mergeCell ref="D96:D100"/>
    <mergeCell ref="E96:E100"/>
    <mergeCell ref="B101:B102"/>
    <mergeCell ref="C101:C102"/>
    <mergeCell ref="D101:D102"/>
    <mergeCell ref="E101:E102"/>
    <mergeCell ref="F89:F90"/>
    <mergeCell ref="G89:G90"/>
    <mergeCell ref="A91:A95"/>
    <mergeCell ref="B91:B95"/>
    <mergeCell ref="C91:C95"/>
    <mergeCell ref="D91:D95"/>
    <mergeCell ref="E91:E95"/>
    <mergeCell ref="A84:A88"/>
    <mergeCell ref="B84:B88"/>
    <mergeCell ref="C84:C88"/>
    <mergeCell ref="D84:D88"/>
    <mergeCell ref="E84:E88"/>
    <mergeCell ref="B89:B90"/>
    <mergeCell ref="C89:C90"/>
    <mergeCell ref="D89:D90"/>
    <mergeCell ref="E89:E90"/>
    <mergeCell ref="B82:B83"/>
    <mergeCell ref="C82:C83"/>
    <mergeCell ref="D82:D83"/>
    <mergeCell ref="E82:E83"/>
    <mergeCell ref="F82:F83"/>
    <mergeCell ref="G82:G83"/>
    <mergeCell ref="B80:B81"/>
    <mergeCell ref="C80:C81"/>
    <mergeCell ref="D80:D81"/>
    <mergeCell ref="E80:E81"/>
    <mergeCell ref="F80:F81"/>
    <mergeCell ref="G80:G81"/>
    <mergeCell ref="A70:A74"/>
    <mergeCell ref="B70:B74"/>
    <mergeCell ref="C70:C74"/>
    <mergeCell ref="D70:D74"/>
    <mergeCell ref="E70:E74"/>
    <mergeCell ref="A75:A79"/>
    <mergeCell ref="B75:B79"/>
    <mergeCell ref="C75:C79"/>
    <mergeCell ref="D75:D79"/>
    <mergeCell ref="E75:E79"/>
    <mergeCell ref="B68:B69"/>
    <mergeCell ref="C68:C69"/>
    <mergeCell ref="D68:D69"/>
    <mergeCell ref="E68:E69"/>
    <mergeCell ref="F68:F69"/>
    <mergeCell ref="G68:G69"/>
    <mergeCell ref="F61:F62"/>
    <mergeCell ref="G61:G62"/>
    <mergeCell ref="A63:A67"/>
    <mergeCell ref="B63:B67"/>
    <mergeCell ref="C63:C67"/>
    <mergeCell ref="D63:D67"/>
    <mergeCell ref="E63:E67"/>
    <mergeCell ref="A56:A60"/>
    <mergeCell ref="B56:B60"/>
    <mergeCell ref="C56:C60"/>
    <mergeCell ref="D56:D60"/>
    <mergeCell ref="E56:E60"/>
    <mergeCell ref="B61:B62"/>
    <mergeCell ref="C61:C62"/>
    <mergeCell ref="D61:D62"/>
    <mergeCell ref="E61:E62"/>
    <mergeCell ref="B54:B55"/>
    <mergeCell ref="C54:C55"/>
    <mergeCell ref="D54:D55"/>
    <mergeCell ref="E54:E55"/>
    <mergeCell ref="F54:F55"/>
    <mergeCell ref="G54:G55"/>
    <mergeCell ref="F47:F48"/>
    <mergeCell ref="G47:G48"/>
    <mergeCell ref="A49:A53"/>
    <mergeCell ref="B49:B53"/>
    <mergeCell ref="C49:C53"/>
    <mergeCell ref="D49:D53"/>
    <mergeCell ref="E49:E53"/>
    <mergeCell ref="A42:A46"/>
    <mergeCell ref="B42:B46"/>
    <mergeCell ref="C42:C46"/>
    <mergeCell ref="D42:D46"/>
    <mergeCell ref="E42:E46"/>
    <mergeCell ref="B47:B48"/>
    <mergeCell ref="C47:C48"/>
    <mergeCell ref="D47:D48"/>
    <mergeCell ref="E47:E48"/>
    <mergeCell ref="A37:A41"/>
    <mergeCell ref="B37:B41"/>
    <mergeCell ref="C37:C41"/>
    <mergeCell ref="D37:D41"/>
    <mergeCell ref="E37:E41"/>
    <mergeCell ref="A30:A34"/>
    <mergeCell ref="B30:B34"/>
    <mergeCell ref="C30:C34"/>
    <mergeCell ref="D30:D34"/>
    <mergeCell ref="E30:E34"/>
    <mergeCell ref="B35:B36"/>
    <mergeCell ref="C35:C36"/>
    <mergeCell ref="D35:D36"/>
    <mergeCell ref="E35:E36"/>
    <mergeCell ref="G28:G29"/>
    <mergeCell ref="F21:F22"/>
    <mergeCell ref="G21:G22"/>
    <mergeCell ref="A23:A27"/>
    <mergeCell ref="B23:B27"/>
    <mergeCell ref="C23:C27"/>
    <mergeCell ref="D23:D27"/>
    <mergeCell ref="E23:E27"/>
    <mergeCell ref="F35:F36"/>
    <mergeCell ref="G35:G36"/>
    <mergeCell ref="B21:B22"/>
    <mergeCell ref="C21:C22"/>
    <mergeCell ref="D21:D22"/>
    <mergeCell ref="E21:E22"/>
    <mergeCell ref="B28:B29"/>
    <mergeCell ref="C28:C29"/>
    <mergeCell ref="D28:D29"/>
    <mergeCell ref="E28:E29"/>
    <mergeCell ref="F28:F29"/>
    <mergeCell ref="A11:A15"/>
    <mergeCell ref="B11:B15"/>
    <mergeCell ref="C11:C15"/>
    <mergeCell ref="D11:D15"/>
    <mergeCell ref="E11:E15"/>
    <mergeCell ref="A16:A20"/>
    <mergeCell ref="B16:B20"/>
    <mergeCell ref="C16:C20"/>
    <mergeCell ref="D16:D20"/>
    <mergeCell ref="E16:E20"/>
    <mergeCell ref="A3:A4"/>
    <mergeCell ref="B3:B4"/>
    <mergeCell ref="C3:C4"/>
    <mergeCell ref="D3:D4"/>
    <mergeCell ref="E3:E4"/>
    <mergeCell ref="F3:G3"/>
    <mergeCell ref="A6:A10"/>
    <mergeCell ref="B6:B10"/>
    <mergeCell ref="C6:C10"/>
    <mergeCell ref="D6:D10"/>
    <mergeCell ref="E6:E10"/>
  </mergeCells>
  <hyperlinks>
    <hyperlink ref="A436" r:id="rId1" tooltip="Указ Президента РФ от 07.05.2012 N 597 &quot;О мероприятиях по реализации государственной социальной политики&quot; {КонсультантПлюс}" display="https://login.consultant.ru/link/?req=doc&amp;base=LAW&amp;n=129344&amp;date=06.03.2025"/>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election activeCell="A682" sqref="A682:A686"/>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A682" sqref="A682:A686"/>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Отчет 9 мес  2025</vt:lpstr>
      <vt:lpstr>План 2025  (2)</vt:lpstr>
      <vt:lpstr>План 2024</vt:lpstr>
      <vt:lpstr>Лист2</vt:lpstr>
      <vt:lpstr>Лист3</vt:lpstr>
      <vt:lpstr>'Отчет 9 мес  2025'!Область_печати</vt:lpstr>
      <vt:lpstr>'План 2025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2025-10-29T12:44:06Z</dcterms:modified>
</cp:coreProperties>
</file>